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14072020\ИСПОЛНЕНИЕ 1 полугодие\"/>
    </mc:Choice>
  </mc:AlternateContent>
  <xr:revisionPtr revIDLastSave="0" documentId="13_ncr:1_{BB2FBB1E-1ACD-4E62-B751-9370D3B60B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</sheets>
  <definedNames>
    <definedName name="_xlnm.Print_Titles" localSheetId="0">Доходы!$3:$5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3" i="2" l="1"/>
  <c r="G104" i="2"/>
  <c r="G105" i="2"/>
  <c r="G106" i="2"/>
  <c r="G107" i="2"/>
  <c r="G108" i="2"/>
  <c r="G109" i="2"/>
  <c r="G110" i="2"/>
  <c r="G111" i="2"/>
  <c r="G112" i="2"/>
  <c r="G116" i="2"/>
  <c r="G117" i="2"/>
  <c r="G118" i="2"/>
  <c r="G119" i="2"/>
  <c r="G120" i="2"/>
  <c r="G121" i="2"/>
  <c r="G122" i="2"/>
  <c r="G123" i="2"/>
  <c r="G132" i="2"/>
  <c r="G133" i="2"/>
  <c r="G134" i="2"/>
  <c r="G135" i="2"/>
  <c r="G136" i="2"/>
  <c r="G137" i="2"/>
  <c r="G138" i="2"/>
  <c r="G91" i="2"/>
  <c r="G92" i="2"/>
  <c r="G95" i="2"/>
  <c r="G96" i="2"/>
  <c r="E115" i="2"/>
  <c r="G115" i="2" s="1"/>
  <c r="D115" i="2"/>
  <c r="E94" i="2"/>
  <c r="D94" i="2"/>
  <c r="E86" i="2"/>
  <c r="D60" i="2" l="1"/>
  <c r="E60" i="2"/>
  <c r="G53" i="2" l="1"/>
  <c r="G52" i="2"/>
  <c r="F53" i="2"/>
  <c r="F52" i="2"/>
  <c r="F49" i="2"/>
  <c r="G22" i="2" l="1"/>
  <c r="D86" i="2"/>
  <c r="E131" i="2"/>
  <c r="G131" i="2" s="1"/>
  <c r="E56" i="2"/>
  <c r="E51" i="2"/>
  <c r="E130" i="2" l="1"/>
  <c r="G86" i="2"/>
  <c r="G9" i="2"/>
  <c r="G10" i="2"/>
  <c r="G11" i="2"/>
  <c r="G12" i="2"/>
  <c r="G21" i="2"/>
  <c r="G23" i="2"/>
  <c r="G24" i="2"/>
  <c r="G28" i="2"/>
  <c r="G29" i="2"/>
  <c r="G30" i="2"/>
  <c r="G31" i="2"/>
  <c r="G32" i="2"/>
  <c r="G35" i="2"/>
  <c r="G36" i="2"/>
  <c r="G37" i="2"/>
  <c r="G38" i="2"/>
  <c r="G39" i="2"/>
  <c r="G40" i="2"/>
  <c r="G41" i="2"/>
  <c r="G44" i="2"/>
  <c r="G45" i="2"/>
  <c r="G46" i="2"/>
  <c r="G48" i="2"/>
  <c r="G51" i="2"/>
  <c r="G54" i="2"/>
  <c r="G55" i="2"/>
  <c r="G56" i="2"/>
  <c r="G57" i="2"/>
  <c r="G58" i="2"/>
  <c r="G59" i="2"/>
  <c r="G60" i="2"/>
  <c r="G61" i="2"/>
  <c r="G62" i="2"/>
  <c r="G64" i="2"/>
  <c r="G65" i="2"/>
  <c r="G79" i="2"/>
  <c r="G80" i="2"/>
  <c r="G81" i="2"/>
  <c r="G82" i="2"/>
  <c r="G83" i="2"/>
  <c r="G87" i="2"/>
  <c r="G88" i="2"/>
  <c r="G89" i="2"/>
  <c r="G90" i="2"/>
  <c r="E85" i="2" l="1"/>
  <c r="E84" i="2" s="1"/>
  <c r="G84" i="2" s="1"/>
  <c r="G130" i="2"/>
  <c r="E50" i="2"/>
  <c r="G50" i="2" s="1"/>
  <c r="E47" i="2"/>
  <c r="E43" i="2" s="1"/>
  <c r="E42" i="2" s="1"/>
  <c r="E27" i="2"/>
  <c r="G27" i="2" s="1"/>
  <c r="E20" i="2"/>
  <c r="E14" i="2"/>
  <c r="E8" i="2"/>
  <c r="G85" i="2" l="1"/>
  <c r="G42" i="2"/>
  <c r="G47" i="2"/>
  <c r="G43" i="2"/>
  <c r="G33" i="2"/>
  <c r="G34" i="2"/>
  <c r="E19" i="2"/>
  <c r="G19" i="2" s="1"/>
  <c r="G20" i="2"/>
  <c r="E13" i="2"/>
  <c r="G13" i="2" s="1"/>
  <c r="G14" i="2"/>
  <c r="E7" i="2"/>
  <c r="G8" i="2"/>
  <c r="D8" i="2"/>
  <c r="D7" i="2" s="1"/>
  <c r="D14" i="2"/>
  <c r="D13" i="2" s="1"/>
  <c r="D20" i="2"/>
  <c r="D19" i="2" s="1"/>
  <c r="D27" i="2"/>
  <c r="D43" i="2"/>
  <c r="D42" i="2" s="1"/>
  <c r="D50" i="2"/>
  <c r="D130" i="2"/>
  <c r="D85" i="2" s="1"/>
  <c r="D84" i="2" s="1"/>
  <c r="F125" i="2"/>
  <c r="F124" i="2"/>
  <c r="F106" i="2"/>
  <c r="F105" i="2"/>
  <c r="F104" i="2"/>
  <c r="F103" i="2"/>
  <c r="D6" i="2" l="1"/>
  <c r="D139" i="2" s="1"/>
  <c r="E6" i="2"/>
  <c r="G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F51" i="2"/>
  <c r="F54" i="2"/>
  <c r="F55" i="2"/>
  <c r="F60" i="2"/>
  <c r="F81" i="2"/>
  <c r="F82" i="2"/>
  <c r="F83" i="2"/>
  <c r="F84" i="2"/>
  <c r="F85" i="2"/>
  <c r="F86" i="2"/>
  <c r="F87" i="2"/>
  <c r="F88" i="2"/>
  <c r="F89" i="2"/>
  <c r="F90" i="2"/>
  <c r="F91" i="2"/>
  <c r="F92" i="2"/>
  <c r="F94" i="2"/>
  <c r="F95" i="2"/>
  <c r="F96" i="2"/>
  <c r="F97" i="2"/>
  <c r="F98" i="2"/>
  <c r="F101" i="2"/>
  <c r="F102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6" i="2"/>
  <c r="F127" i="2"/>
  <c r="F130" i="2"/>
  <c r="F131" i="2"/>
  <c r="F132" i="2"/>
  <c r="F133" i="2"/>
  <c r="F134" i="2"/>
  <c r="F135" i="2"/>
  <c r="F136" i="2"/>
  <c r="F137" i="2"/>
  <c r="F138" i="2"/>
  <c r="G6" i="2" l="1"/>
  <c r="E139" i="2"/>
  <c r="G139" i="2" s="1"/>
  <c r="F6" i="2"/>
  <c r="F139" i="2" l="1"/>
</calcChain>
</file>

<file path=xl/sharedStrings.xml><?xml version="1.0" encoding="utf-8"?>
<sst xmlns="http://schemas.openxmlformats.org/spreadsheetml/2006/main" count="267" uniqueCount="254">
  <si>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</si>
  <si>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</si>
  <si>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</si>
  <si>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</si>
  <si>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</si>
  <si>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</si>
  <si>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</si>
  <si>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</si>
  <si>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</si>
  <si>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</si>
  <si>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</si>
  <si>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</si>
  <si>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</si>
  <si>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</si>
  <si>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</si>
  <si>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</si>
  <si>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</si>
  <si>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</si>
  <si>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</si>
  <si>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</si>
  <si>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</si>
  <si>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</si>
  <si>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</si>
  <si>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</si>
  <si>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</si>
  <si>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</si>
  <si>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</si>
  <si>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</si>
  <si>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</si>
  <si>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</si>
  <si>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</si>
  <si>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</si>
  <si>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</si>
  <si>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</si>
  <si>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</si>
  <si>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</si>
  <si>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</si>
  <si>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</si>
  <si>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</si>
  <si>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</si>
  <si>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</si>
  <si>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</si>
  <si>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</si>
  <si>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</si>
  <si>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</si>
  <si>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</si>
  <si>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</si>
  <si>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</si>
  <si>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</si>
  <si>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</si>
  <si>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</si>
  <si>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</si>
  <si>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</si>
  <si>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</si>
  <si>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</si>
  <si>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</si>
  <si>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</si>
  <si>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</si>
  <si>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</si>
  <si>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</si>
  <si>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</si>
  <si>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</si>
  <si>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</si>
  <si>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</si>
  <si>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</si>
  <si>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</si>
  <si>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</si>
  <si>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</si>
  <si>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</si>
  <si>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</si>
  <si>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</si>
  <si>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</si>
  <si>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</si>
  <si>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</si>
  <si>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</si>
  <si>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</si>
  <si>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</si>
  <si>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</si>
  <si>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</si>
  <si>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</si>
  <si>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</si>
  <si>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</si>
  <si>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</si>
  <si>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</si>
  <si>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</si>
  <si>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</si>
  <si>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</si>
  <si>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</si>
  <si>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</si>
  <si>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</si>
  <si>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</si>
  <si>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</si>
  <si>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</si>
  <si>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</si>
  <si>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</si>
  <si>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</si>
  <si>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</si>
  <si>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</si>
  <si>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</si>
  <si>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</si>
  <si>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</si>
  <si>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</si>
  <si>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</si>
  <si>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</si>
  <si>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</si>
  <si>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</si>
  <si>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</si>
  <si>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</si>
  <si>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</si>
  <si>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</si>
  <si>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</si>
  <si>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</si>
  <si>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</si>
  <si>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</si>
  <si>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</si>
  <si>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</si>
  <si>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</si>
  <si>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</si>
  <si>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</si>
  <si>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</si>
  <si>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</si>
  <si>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</si>
  <si>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</si>
  <si>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</si>
  <si>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</si>
  <si>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</si>
  <si>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</si>
  <si>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</si>
  <si>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</si>
  <si>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</si>
  <si>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</si>
  <si>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</si>
  <si>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</si>
  <si>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</si>
  <si>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</si>
  <si>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</si>
  <si>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</si>
  <si>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</si>
  <si>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</si>
  <si>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</si>
  <si>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</si>
  <si>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</si>
  <si>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</si>
  <si>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</si>
  <si>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</si>
  <si>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</si>
  <si>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</si>
  <si>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</si>
  <si>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</si>
  <si>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</si>
  <si>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</si>
  <si>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</si>
  <si>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</si>
  <si>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</si>
  <si>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</si>
  <si>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</si>
  <si>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</si>
  <si>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</si>
  <si>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</si>
  <si>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</si>
  <si>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</si>
  <si>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</si>
  <si>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</si>
  <si>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</si>
  <si>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</si>
  <si>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</si>
  <si>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</si>
  <si>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</si>
  <si>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</si>
  <si>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</si>
  <si>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</si>
  <si>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</si>
  <si>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</si>
  <si>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</si>
  <si>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</si>
  <si>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</si>
  <si>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</si>
  <si>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</si>
  <si>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</si>
  <si>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</si>
  <si>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</si>
  <si>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</si>
  <si>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</si>
  <si>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</si>
  <si>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</si>
  <si>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</si>
  <si>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</si>
  <si>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</si>
  <si>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</si>
  <si>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</si>
  <si>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</si>
  <si>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</si>
  <si>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</si>
  <si>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</si>
  <si>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</si>
  <si>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</si>
  <si>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</si>
  <si>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</si>
  <si>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</si>
  <si>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</si>
  <si>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</si>
  <si>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</si>
  <si>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</si>
  <si>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</si>
  <si>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</si>
  <si>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</si>
  <si>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</si>
  <si>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</si>
  <si>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</si>
  <si>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</si>
  <si>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</si>
  <si>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</si>
  <si>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</si>
  <si>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</si>
  <si>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</si>
  <si>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</si>
  <si>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</si>
  <si>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</si>
  <si>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</si>
  <si>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</si>
  <si>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</si>
  <si>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</si>
  <si>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</si>
  <si>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</si>
  <si>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</si>
  <si>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Доходы, поступающие в порядке возмещения расходов, понесенных в связи с эксплуатацией имущества</t>
  </si>
  <si>
    <t>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</si>
  <si>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</si>
  <si>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</si>
  <si>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</si>
  <si>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</si>
  <si>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</si>
  <si>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</si>
  <si>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</si>
  <si>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>Кассовое исполнение за 1 полугодие 2019 года</t>
  </si>
  <si>
    <t>Уточненные назначения на 2020 год</t>
  </si>
  <si>
    <t>Кассовое исполнение за 1 полугодие 2020 года</t>
  </si>
  <si>
    <t>Темп роста 2020 года к соответствующему периоду 2019 года</t>
  </si>
  <si>
    <t>Доходы бюджета муниципального образования "Жирятинский район" за 1 полугодие 2020г.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</si>
  <si>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</si>
  <si>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</si>
  <si>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</si>
  <si>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</si>
  <si>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</si>
  <si>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</si>
  <si>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 бюджет мунипального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</si>
  <si>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</si>
  <si>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Дотации бюджетам муниципальных районов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</si>
  <si>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</si>
  <si>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 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</si>
  <si>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</si>
  <si>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</si>
  <si>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в 7 раз</t>
  </si>
  <si>
    <t>в 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</si>
</sst>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\.mm\.yyyy"/>
    <numFmt numFmtId="166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5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166" fontId="13" fillId="0" borderId="51" xfId="184" applyNumberFormat="1" applyFont="1" applyBorder="1" applyAlignment="1" applyProtection="1">
      <alignment horizontal="right"/>
      <protection locked="0"/>
    </xf>
    <xf numFmtId="0" fontId="3" fillId="0" borderId="51" xfId="9" applyNumberFormat="1" applyBorder="1" applyProtection="1">
      <protection locked="0"/>
    </xf>
    <xf numFmtId="164" fontId="13" fillId="0" borderId="51" xfId="185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166" fontId="3" fillId="0" borderId="51" xfId="184" applyNumberFormat="1" applyFont="1" applyBorder="1" applyProtection="1"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164" fontId="14" fillId="0" borderId="51" xfId="185" applyFont="1" applyBorder="1" applyAlignment="1" applyProtection="1">
      <alignment wrapText="1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6" fontId="14" fillId="0" borderId="51" xfId="184" applyNumberFormat="1" applyFont="1" applyBorder="1" applyAlignment="1" applyProtection="1">
      <alignment horizontal="right"/>
      <protection locked="0"/>
    </xf>
    <xf numFmtId="166" fontId="6" fillId="0" borderId="51" xfId="184" applyNumberFormat="1" applyFont="1" applyBorder="1" applyProtection="1">
      <protection locked="0"/>
    </xf>
    <xf numFmtId="4" fontId="14" fillId="0" borderId="51" xfId="29" applyNumberFormat="1" applyFont="1" applyBorder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0" fontId="16" fillId="0" borderId="51" xfId="0" applyFont="1" applyBorder="1" applyProtection="1">
      <protection locked="0"/>
    </xf>
    <xf numFmtId="164" fontId="18" fillId="0" borderId="51" xfId="185" applyFont="1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164" fontId="16" fillId="0" borderId="51" xfId="185" applyFont="1" applyBorder="1" applyAlignment="1" applyProtection="1">
      <alignment wrapText="1"/>
      <protection locked="0"/>
    </xf>
    <xf numFmtId="164" fontId="15" fillId="0" borderId="51" xfId="185" applyFont="1" applyBorder="1" applyAlignment="1" applyProtection="1">
      <alignment wrapText="1"/>
      <protection locked="0"/>
    </xf>
    <xf numFmtId="164" fontId="15" fillId="0" borderId="53" xfId="185" applyFont="1" applyBorder="1" applyAlignment="1" applyProtection="1">
      <alignment wrapText="1"/>
      <protection locked="0"/>
    </xf>
    <xf numFmtId="164" fontId="15" fillId="0" borderId="51" xfId="185" applyFont="1" applyBorder="1" applyAlignment="1" applyProtection="1">
      <alignment wrapText="1"/>
    </xf>
    <xf numFmtId="0" fontId="15" fillId="0" borderId="51" xfId="36" applyNumberFormat="1" applyFont="1" applyBorder="1" applyAlignment="1" applyProtection="1">
      <alignment wrapText="1"/>
      <protection locked="0"/>
    </xf>
    <xf numFmtId="0" fontId="15" fillId="0" borderId="51" xfId="16" applyNumberFormat="1" applyFont="1" applyBorder="1" applyAlignment="1" applyProtection="1">
      <protection locked="0"/>
    </xf>
    <xf numFmtId="164" fontId="16" fillId="0" borderId="51" xfId="185" applyFont="1" applyBorder="1" applyProtection="1">
      <protection locked="0"/>
    </xf>
    <xf numFmtId="166" fontId="3" fillId="0" borderId="51" xfId="184" applyNumberFormat="1" applyFont="1" applyBorder="1" applyAlignment="1" applyProtection="1">
      <alignment horizontal="right"/>
      <protection locked="0"/>
    </xf>
    <xf numFmtId="0" fontId="13" fillId="0" borderId="51" xfId="9" applyNumberFormat="1" applyFont="1" applyBorder="1" applyAlignment="1" applyProtection="1">
      <alignment wrapText="1"/>
      <protection locked="0"/>
    </xf>
    <xf numFmtId="0" fontId="15" fillId="0" borderId="51" xfId="0" applyFont="1" applyBorder="1" applyAlignment="1">
      <alignment wrapText="1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9" fillId="0" borderId="1" xfId="5" applyNumberFormat="1" applyFont="1" applyAlignment="1" applyProtection="1">
      <alignment horizontal="center"/>
      <protection locked="0"/>
    </xf>
  </cellXfs>
  <cellStyles count="186">
    <cellStyle name="br" xfId="142" xr:uid="{00000000-0005-0000-0000-000000000000}"/>
    <cellStyle name="col" xfId="141" xr:uid="{00000000-0005-0000-0000-000001000000}"/>
    <cellStyle name="style0" xfId="143" xr:uid="{00000000-0005-0000-0000-000002000000}"/>
    <cellStyle name="td" xfId="144" xr:uid="{00000000-0005-0000-0000-000003000000}"/>
    <cellStyle name="tr" xfId="140" xr:uid="{00000000-0005-0000-0000-000004000000}"/>
    <cellStyle name="xl100" xfId="50" xr:uid="{00000000-0005-0000-0000-000005000000}"/>
    <cellStyle name="xl101" xfId="64" xr:uid="{00000000-0005-0000-0000-000006000000}"/>
    <cellStyle name="xl102" xfId="168" xr:uid="{00000000-0005-0000-0000-000007000000}"/>
    <cellStyle name="xl103" xfId="51" xr:uid="{00000000-0005-0000-0000-000008000000}"/>
    <cellStyle name="xl104" xfId="54" xr:uid="{00000000-0005-0000-0000-000009000000}"/>
    <cellStyle name="xl105" xfId="65" xr:uid="{00000000-0005-0000-0000-00000A000000}"/>
    <cellStyle name="xl106" xfId="67" xr:uid="{00000000-0005-0000-0000-00000B000000}"/>
    <cellStyle name="xl107" xfId="46" xr:uid="{00000000-0005-0000-0000-00000C000000}"/>
    <cellStyle name="xl108" xfId="169" xr:uid="{00000000-0005-0000-0000-00000D000000}"/>
    <cellStyle name="xl109" xfId="47" xr:uid="{00000000-0005-0000-0000-00000E000000}"/>
    <cellStyle name="xl110" xfId="52" xr:uid="{00000000-0005-0000-0000-00000F000000}"/>
    <cellStyle name="xl111" xfId="55" xr:uid="{00000000-0005-0000-0000-000010000000}"/>
    <cellStyle name="xl112" xfId="66" xr:uid="{00000000-0005-0000-0000-000011000000}"/>
    <cellStyle name="xl113" xfId="170" xr:uid="{00000000-0005-0000-0000-000012000000}"/>
    <cellStyle name="xl114" xfId="69" xr:uid="{00000000-0005-0000-0000-000013000000}"/>
    <cellStyle name="xl115" xfId="71" xr:uid="{00000000-0005-0000-0000-000014000000}"/>
    <cellStyle name="xl116" xfId="75" xr:uid="{00000000-0005-0000-0000-000015000000}"/>
    <cellStyle name="xl117" xfId="78" xr:uid="{00000000-0005-0000-0000-000016000000}"/>
    <cellStyle name="xl118" xfId="82" xr:uid="{00000000-0005-0000-0000-000017000000}"/>
    <cellStyle name="xl119" xfId="68" xr:uid="{00000000-0005-0000-0000-000018000000}"/>
    <cellStyle name="xl120" xfId="70" xr:uid="{00000000-0005-0000-0000-000019000000}"/>
    <cellStyle name="xl121" xfId="76" xr:uid="{00000000-0005-0000-0000-00001A000000}"/>
    <cellStyle name="xl122" xfId="80" xr:uid="{00000000-0005-0000-0000-00001B000000}"/>
    <cellStyle name="xl123" xfId="83" xr:uid="{00000000-0005-0000-0000-00001C000000}"/>
    <cellStyle name="xl124" xfId="84" xr:uid="{00000000-0005-0000-0000-00001D000000}"/>
    <cellStyle name="xl125" xfId="72" xr:uid="{00000000-0005-0000-0000-00001E000000}"/>
    <cellStyle name="xl126" xfId="77" xr:uid="{00000000-0005-0000-0000-00001F000000}"/>
    <cellStyle name="xl127" xfId="79" xr:uid="{00000000-0005-0000-0000-000020000000}"/>
    <cellStyle name="xl128" xfId="73" xr:uid="{00000000-0005-0000-0000-000021000000}"/>
    <cellStyle name="xl129" xfId="74" xr:uid="{00000000-0005-0000-0000-000022000000}"/>
    <cellStyle name="xl130" xfId="81" xr:uid="{00000000-0005-0000-0000-000023000000}"/>
    <cellStyle name="xl131" xfId="171" xr:uid="{00000000-0005-0000-0000-000024000000}"/>
    <cellStyle name="xl132" xfId="102" xr:uid="{00000000-0005-0000-0000-000025000000}"/>
    <cellStyle name="xl133" xfId="106" xr:uid="{00000000-0005-0000-0000-000026000000}"/>
    <cellStyle name="xl134" xfId="110" xr:uid="{00000000-0005-0000-0000-000027000000}"/>
    <cellStyle name="xl135" xfId="172" xr:uid="{00000000-0005-0000-0000-000028000000}"/>
    <cellStyle name="xl136" xfId="119" xr:uid="{00000000-0005-0000-0000-000029000000}"/>
    <cellStyle name="xl137" xfId="173" xr:uid="{00000000-0005-0000-0000-00002A000000}"/>
    <cellStyle name="xl138" xfId="174" xr:uid="{00000000-0005-0000-0000-00002B000000}"/>
    <cellStyle name="xl139" xfId="137" xr:uid="{00000000-0005-0000-0000-00002C000000}"/>
    <cellStyle name="xl140" xfId="175" xr:uid="{00000000-0005-0000-0000-00002D000000}"/>
    <cellStyle name="xl141" xfId="138" xr:uid="{00000000-0005-0000-0000-00002E000000}"/>
    <cellStyle name="xl142" xfId="176" xr:uid="{00000000-0005-0000-0000-00002F000000}"/>
    <cellStyle name="xl143" xfId="87" xr:uid="{00000000-0005-0000-0000-000030000000}"/>
    <cellStyle name="xl144" xfId="89" xr:uid="{00000000-0005-0000-0000-000031000000}"/>
    <cellStyle name="xl145" xfId="91" xr:uid="{00000000-0005-0000-0000-000032000000}"/>
    <cellStyle name="xl146" xfId="96" xr:uid="{00000000-0005-0000-0000-000033000000}"/>
    <cellStyle name="xl147" xfId="98" xr:uid="{00000000-0005-0000-0000-000034000000}"/>
    <cellStyle name="xl148" xfId="100" xr:uid="{00000000-0005-0000-0000-000035000000}"/>
    <cellStyle name="xl149" xfId="101" xr:uid="{00000000-0005-0000-0000-000036000000}"/>
    <cellStyle name="xl150" xfId="103" xr:uid="{00000000-0005-0000-0000-000037000000}"/>
    <cellStyle name="xl151" xfId="107" xr:uid="{00000000-0005-0000-0000-000038000000}"/>
    <cellStyle name="xl152" xfId="111" xr:uid="{00000000-0005-0000-0000-000039000000}"/>
    <cellStyle name="xl153" xfId="120" xr:uid="{00000000-0005-0000-0000-00003A000000}"/>
    <cellStyle name="xl154" xfId="123" xr:uid="{00000000-0005-0000-0000-00003B000000}"/>
    <cellStyle name="xl155" xfId="127" xr:uid="{00000000-0005-0000-0000-00003C000000}"/>
    <cellStyle name="xl156" xfId="128" xr:uid="{00000000-0005-0000-0000-00003D000000}"/>
    <cellStyle name="xl157" xfId="130" xr:uid="{00000000-0005-0000-0000-00003E000000}"/>
    <cellStyle name="xl158" xfId="134" xr:uid="{00000000-0005-0000-0000-00003F000000}"/>
    <cellStyle name="xl159" xfId="88" xr:uid="{00000000-0005-0000-0000-000040000000}"/>
    <cellStyle name="xl160" xfId="90" xr:uid="{00000000-0005-0000-0000-000041000000}"/>
    <cellStyle name="xl161" xfId="92" xr:uid="{00000000-0005-0000-0000-000042000000}"/>
    <cellStyle name="xl162" xfId="97" xr:uid="{00000000-0005-0000-0000-000043000000}"/>
    <cellStyle name="xl163" xfId="99" xr:uid="{00000000-0005-0000-0000-000044000000}"/>
    <cellStyle name="xl164" xfId="104" xr:uid="{00000000-0005-0000-0000-000045000000}"/>
    <cellStyle name="xl165" xfId="108" xr:uid="{00000000-0005-0000-0000-000046000000}"/>
    <cellStyle name="xl166" xfId="112" xr:uid="{00000000-0005-0000-0000-000047000000}"/>
    <cellStyle name="xl167" xfId="114" xr:uid="{00000000-0005-0000-0000-000048000000}"/>
    <cellStyle name="xl168" xfId="116" xr:uid="{00000000-0005-0000-0000-000049000000}"/>
    <cellStyle name="xl169" xfId="121" xr:uid="{00000000-0005-0000-0000-00004A000000}"/>
    <cellStyle name="xl170" xfId="122" xr:uid="{00000000-0005-0000-0000-00004B000000}"/>
    <cellStyle name="xl171" xfId="124" xr:uid="{00000000-0005-0000-0000-00004C000000}"/>
    <cellStyle name="xl172" xfId="125" xr:uid="{00000000-0005-0000-0000-00004D000000}"/>
    <cellStyle name="xl173" xfId="126" xr:uid="{00000000-0005-0000-0000-00004E000000}"/>
    <cellStyle name="xl174" xfId="129" xr:uid="{00000000-0005-0000-0000-00004F000000}"/>
    <cellStyle name="xl175" xfId="131" xr:uid="{00000000-0005-0000-0000-000050000000}"/>
    <cellStyle name="xl176" xfId="132" xr:uid="{00000000-0005-0000-0000-000051000000}"/>
    <cellStyle name="xl177" xfId="133" xr:uid="{00000000-0005-0000-0000-000052000000}"/>
    <cellStyle name="xl178" xfId="177" xr:uid="{00000000-0005-0000-0000-000053000000}"/>
    <cellStyle name="xl179" xfId="178" xr:uid="{00000000-0005-0000-0000-000054000000}"/>
    <cellStyle name="xl180" xfId="136" xr:uid="{00000000-0005-0000-0000-000055000000}"/>
    <cellStyle name="xl181" xfId="179" xr:uid="{00000000-0005-0000-0000-000056000000}"/>
    <cellStyle name="xl182" xfId="180" xr:uid="{00000000-0005-0000-0000-000057000000}"/>
    <cellStyle name="xl183" xfId="85" xr:uid="{00000000-0005-0000-0000-000058000000}"/>
    <cellStyle name="xl184" xfId="93" xr:uid="{00000000-0005-0000-0000-000059000000}"/>
    <cellStyle name="xl185" xfId="105" xr:uid="{00000000-0005-0000-0000-00005A000000}"/>
    <cellStyle name="xl186" xfId="109" xr:uid="{00000000-0005-0000-0000-00005B000000}"/>
    <cellStyle name="xl187" xfId="113" xr:uid="{00000000-0005-0000-0000-00005C000000}"/>
    <cellStyle name="xl188" xfId="117" xr:uid="{00000000-0005-0000-0000-00005D000000}"/>
    <cellStyle name="xl189" xfId="139" xr:uid="{00000000-0005-0000-0000-00005E000000}"/>
    <cellStyle name="xl190" xfId="86" xr:uid="{00000000-0005-0000-0000-00005F000000}"/>
    <cellStyle name="xl191" xfId="181" xr:uid="{00000000-0005-0000-0000-000060000000}"/>
    <cellStyle name="xl192" xfId="182" xr:uid="{00000000-0005-0000-0000-000061000000}"/>
    <cellStyle name="xl193" xfId="135" xr:uid="{00000000-0005-0000-0000-000062000000}"/>
    <cellStyle name="xl194" xfId="94" xr:uid="{00000000-0005-0000-0000-000063000000}"/>
    <cellStyle name="xl195" xfId="183" xr:uid="{00000000-0005-0000-0000-000064000000}"/>
    <cellStyle name="xl196" xfId="95" xr:uid="{00000000-0005-0000-0000-000065000000}"/>
    <cellStyle name="xl197" xfId="115" xr:uid="{00000000-0005-0000-0000-000066000000}"/>
    <cellStyle name="xl198" xfId="118" xr:uid="{00000000-0005-0000-0000-000067000000}"/>
    <cellStyle name="xl21" xfId="145" xr:uid="{00000000-0005-0000-0000-000068000000}"/>
    <cellStyle name="xl22" xfId="1" xr:uid="{00000000-0005-0000-0000-000069000000}"/>
    <cellStyle name="xl23" xfId="7" xr:uid="{00000000-0005-0000-0000-00006A000000}"/>
    <cellStyle name="xl24" xfId="10" xr:uid="{00000000-0005-0000-0000-00006B000000}"/>
    <cellStyle name="xl25" xfId="16" xr:uid="{00000000-0005-0000-0000-00006C000000}"/>
    <cellStyle name="xl26" xfId="22" xr:uid="{00000000-0005-0000-0000-00006D000000}"/>
    <cellStyle name="xl27" xfId="5" xr:uid="{00000000-0005-0000-0000-00006E000000}"/>
    <cellStyle name="xl28" xfId="146" xr:uid="{00000000-0005-0000-0000-00006F000000}"/>
    <cellStyle name="xl29" xfId="147" xr:uid="{00000000-0005-0000-0000-000070000000}"/>
    <cellStyle name="xl30" xfId="24" xr:uid="{00000000-0005-0000-0000-000071000000}"/>
    <cellStyle name="xl31" xfId="148" xr:uid="{00000000-0005-0000-0000-000072000000}"/>
    <cellStyle name="xl32" xfId="26" xr:uid="{00000000-0005-0000-0000-000073000000}"/>
    <cellStyle name="xl33" xfId="32" xr:uid="{00000000-0005-0000-0000-000074000000}"/>
    <cellStyle name="xl34" xfId="36" xr:uid="{00000000-0005-0000-0000-000075000000}"/>
    <cellStyle name="xl35" xfId="149" xr:uid="{00000000-0005-0000-0000-000076000000}"/>
    <cellStyle name="xl36" xfId="150" xr:uid="{00000000-0005-0000-0000-000077000000}"/>
    <cellStyle name="xl37" xfId="11" xr:uid="{00000000-0005-0000-0000-000078000000}"/>
    <cellStyle name="xl38" xfId="151" xr:uid="{00000000-0005-0000-0000-000079000000}"/>
    <cellStyle name="xl39" xfId="152" xr:uid="{00000000-0005-0000-0000-00007A000000}"/>
    <cellStyle name="xl40" xfId="20" xr:uid="{00000000-0005-0000-0000-00007B000000}"/>
    <cellStyle name="xl41" xfId="153" xr:uid="{00000000-0005-0000-0000-00007C000000}"/>
    <cellStyle name="xl42" xfId="27" xr:uid="{00000000-0005-0000-0000-00007D000000}"/>
    <cellStyle name="xl43" xfId="33" xr:uid="{00000000-0005-0000-0000-00007E000000}"/>
    <cellStyle name="xl44" xfId="37" xr:uid="{00000000-0005-0000-0000-00007F000000}"/>
    <cellStyle name="xl45" xfId="154" xr:uid="{00000000-0005-0000-0000-000080000000}"/>
    <cellStyle name="xl46" xfId="155" xr:uid="{00000000-0005-0000-0000-000081000000}"/>
    <cellStyle name="xl47" xfId="39" xr:uid="{00000000-0005-0000-0000-000082000000}"/>
    <cellStyle name="xl48" xfId="156" xr:uid="{00000000-0005-0000-0000-000083000000}"/>
    <cellStyle name="xl49" xfId="21" xr:uid="{00000000-0005-0000-0000-000084000000}"/>
    <cellStyle name="xl50" xfId="18" xr:uid="{00000000-0005-0000-0000-000085000000}"/>
    <cellStyle name="xl51" xfId="28" xr:uid="{00000000-0005-0000-0000-000086000000}"/>
    <cellStyle name="xl52" xfId="34" xr:uid="{00000000-0005-0000-0000-000087000000}"/>
    <cellStyle name="xl53" xfId="38" xr:uid="{00000000-0005-0000-0000-000088000000}"/>
    <cellStyle name="xl54" xfId="157" xr:uid="{00000000-0005-0000-0000-000089000000}"/>
    <cellStyle name="xl55" xfId="25" xr:uid="{00000000-0005-0000-0000-00008A000000}"/>
    <cellStyle name="xl56" xfId="158" xr:uid="{00000000-0005-0000-0000-00008B000000}"/>
    <cellStyle name="xl57" xfId="29" xr:uid="{00000000-0005-0000-0000-00008C000000}"/>
    <cellStyle name="xl58" xfId="40" xr:uid="{00000000-0005-0000-0000-00008D000000}"/>
    <cellStyle name="xl59" xfId="2" xr:uid="{00000000-0005-0000-0000-00008E000000}"/>
    <cellStyle name="xl60" xfId="8" xr:uid="{00000000-0005-0000-0000-00008F000000}"/>
    <cellStyle name="xl61" xfId="12" xr:uid="{00000000-0005-0000-0000-000090000000}"/>
    <cellStyle name="xl62" xfId="17" xr:uid="{00000000-0005-0000-0000-000091000000}"/>
    <cellStyle name="xl63" xfId="3" xr:uid="{00000000-0005-0000-0000-000092000000}"/>
    <cellStyle name="xl64" xfId="159" xr:uid="{00000000-0005-0000-0000-000093000000}"/>
    <cellStyle name="xl65" xfId="160" xr:uid="{00000000-0005-0000-0000-000094000000}"/>
    <cellStyle name="xl66" xfId="161" xr:uid="{00000000-0005-0000-0000-000095000000}"/>
    <cellStyle name="xl67" xfId="162" xr:uid="{00000000-0005-0000-0000-000096000000}"/>
    <cellStyle name="xl68" xfId="163" xr:uid="{00000000-0005-0000-0000-000097000000}"/>
    <cellStyle name="xl69" xfId="164" xr:uid="{00000000-0005-0000-0000-000098000000}"/>
    <cellStyle name="xl70" xfId="165" xr:uid="{00000000-0005-0000-0000-000099000000}"/>
    <cellStyle name="xl71" xfId="166" xr:uid="{00000000-0005-0000-0000-00009A000000}"/>
    <cellStyle name="xl72" xfId="23" xr:uid="{00000000-0005-0000-0000-00009B000000}"/>
    <cellStyle name="xl73" xfId="4" xr:uid="{00000000-0005-0000-0000-00009C000000}"/>
    <cellStyle name="xl74" xfId="9" xr:uid="{00000000-0005-0000-0000-00009D000000}"/>
    <cellStyle name="xl75" xfId="13" xr:uid="{00000000-0005-0000-0000-00009E000000}"/>
    <cellStyle name="xl76" xfId="30" xr:uid="{00000000-0005-0000-0000-00009F000000}"/>
    <cellStyle name="xl77" xfId="35" xr:uid="{00000000-0005-0000-0000-0000A0000000}"/>
    <cellStyle name="xl78" xfId="6" xr:uid="{00000000-0005-0000-0000-0000A1000000}"/>
    <cellStyle name="xl79" xfId="14" xr:uid="{00000000-0005-0000-0000-0000A2000000}"/>
    <cellStyle name="xl80" xfId="19" xr:uid="{00000000-0005-0000-0000-0000A3000000}"/>
    <cellStyle name="xl81" xfId="15" xr:uid="{00000000-0005-0000-0000-0000A4000000}"/>
    <cellStyle name="xl82" xfId="31" xr:uid="{00000000-0005-0000-0000-0000A5000000}"/>
    <cellStyle name="xl83" xfId="41" xr:uid="{00000000-0005-0000-0000-0000A6000000}"/>
    <cellStyle name="xl84" xfId="44" xr:uid="{00000000-0005-0000-0000-0000A7000000}"/>
    <cellStyle name="xl85" xfId="48" xr:uid="{00000000-0005-0000-0000-0000A8000000}"/>
    <cellStyle name="xl86" xfId="59" xr:uid="{00000000-0005-0000-0000-0000A9000000}"/>
    <cellStyle name="xl87" xfId="61" xr:uid="{00000000-0005-0000-0000-0000AA000000}"/>
    <cellStyle name="xl88" xfId="56" xr:uid="{00000000-0005-0000-0000-0000AB000000}"/>
    <cellStyle name="xl89" xfId="42" xr:uid="{00000000-0005-0000-0000-0000AC000000}"/>
    <cellStyle name="xl90" xfId="53" xr:uid="{00000000-0005-0000-0000-0000AD000000}"/>
    <cellStyle name="xl91" xfId="60" xr:uid="{00000000-0005-0000-0000-0000AE000000}"/>
    <cellStyle name="xl92" xfId="62" xr:uid="{00000000-0005-0000-0000-0000AF000000}"/>
    <cellStyle name="xl93" xfId="167" xr:uid="{00000000-0005-0000-0000-0000B0000000}"/>
    <cellStyle name="xl94" xfId="57" xr:uid="{00000000-0005-0000-0000-0000B1000000}"/>
    <cellStyle name="xl95" xfId="43" xr:uid="{00000000-0005-0000-0000-0000B2000000}"/>
    <cellStyle name="xl96" xfId="49" xr:uid="{00000000-0005-0000-0000-0000B3000000}"/>
    <cellStyle name="xl97" xfId="63" xr:uid="{00000000-0005-0000-0000-0000B4000000}"/>
    <cellStyle name="xl98" xfId="58" xr:uid="{00000000-0005-0000-0000-0000B5000000}"/>
    <cellStyle name="xl99" xfId="45" xr:uid="{00000000-0005-0000-0000-0000B6000000}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"/>
  <sheetViews>
    <sheetView tabSelected="1" topLeftCell="B1" zoomScaleNormal="100" workbookViewId="0">
      <pane xSplit="1" topLeftCell="C1" activePane="topRight" state="frozen"/>
      <selection activeCell="B1" sqref="B1"/>
      <selection pane="topRight" sqref="A1:G1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customWidth="1"/>
    <col min="4" max="4" width="17.140625" style="1" customWidth="1"/>
    <col min="5" max="6" width="16.140625" style="1" customWidth="1"/>
    <col min="7" max="7" width="15" style="1" customWidth="1"/>
    <col min="8" max="16384" width="9.140625" style="1"/>
  </cols>
  <sheetData>
    <row r="1" spans="1:7" ht="27.75" customHeight="1" x14ac:dyDescent="0.3">
      <c r="A1" s="56" t="s">
        <v>238</v>
      </c>
      <c r="B1" s="56"/>
      <c r="C1" s="56"/>
      <c r="D1" s="56"/>
      <c r="E1" s="56"/>
      <c r="F1" s="56"/>
      <c r="G1" s="56"/>
    </row>
    <row r="2" spans="1:7" ht="24.75" customHeight="1" x14ac:dyDescent="0.25">
      <c r="A2" s="6"/>
      <c r="B2" s="3"/>
      <c r="C2" s="3"/>
      <c r="D2" s="4"/>
      <c r="E2" s="5"/>
      <c r="F2" s="5"/>
      <c r="G2" s="2"/>
    </row>
    <row r="3" spans="1:7" ht="11.25" customHeight="1" x14ac:dyDescent="0.25">
      <c r="A3" s="50" t="s">
        <v>134</v>
      </c>
      <c r="B3" s="48" t="s">
        <v>135</v>
      </c>
      <c r="C3" s="54" t="s">
        <v>234</v>
      </c>
      <c r="D3" s="52" t="s">
        <v>235</v>
      </c>
      <c r="E3" s="52" t="s">
        <v>236</v>
      </c>
      <c r="F3" s="52" t="s">
        <v>136</v>
      </c>
      <c r="G3" s="46" t="s">
        <v>237</v>
      </c>
    </row>
    <row r="4" spans="1:7" ht="72" customHeight="1" x14ac:dyDescent="0.25">
      <c r="A4" s="51"/>
      <c r="B4" s="49"/>
      <c r="C4" s="55"/>
      <c r="D4" s="53"/>
      <c r="E4" s="53"/>
      <c r="F4" s="53"/>
      <c r="G4" s="47"/>
    </row>
    <row r="5" spans="1:7" ht="12" customHeight="1" x14ac:dyDescent="0.25">
      <c r="A5" s="8" t="s">
        <v>0</v>
      </c>
      <c r="B5" s="8" t="s">
        <v>1</v>
      </c>
      <c r="C5" s="8"/>
      <c r="D5" s="9" t="s">
        <v>2</v>
      </c>
      <c r="E5" s="9" t="s">
        <v>3</v>
      </c>
      <c r="F5" s="9"/>
      <c r="G5" s="23"/>
    </row>
    <row r="6" spans="1:7" ht="25.5" customHeight="1" x14ac:dyDescent="0.25">
      <c r="A6" s="27" t="s">
        <v>5</v>
      </c>
      <c r="B6" s="28" t="s">
        <v>4</v>
      </c>
      <c r="C6" s="29">
        <v>20727497.739999998</v>
      </c>
      <c r="D6" s="33">
        <f>D7+D13+D19+D27+D33+D42+D50+D60</f>
        <v>44752409</v>
      </c>
      <c r="E6" s="33">
        <f>E7+E13+E19+E27+E33+E42+E50+E56+E60</f>
        <v>22161611.549999997</v>
      </c>
      <c r="F6" s="31">
        <f>E6/D6</f>
        <v>0.49520488494820464</v>
      </c>
      <c r="G6" s="32">
        <f>E6/C6</f>
        <v>1.0691889502529019</v>
      </c>
    </row>
    <row r="7" spans="1:7" ht="28.5" customHeight="1" x14ac:dyDescent="0.25">
      <c r="A7" s="27" t="s">
        <v>7</v>
      </c>
      <c r="B7" s="28" t="s">
        <v>6</v>
      </c>
      <c r="C7" s="29">
        <v>15462881.189999999</v>
      </c>
      <c r="D7" s="33">
        <f>D8</f>
        <v>33904200</v>
      </c>
      <c r="E7" s="33">
        <f>E8</f>
        <v>16707581.559999999</v>
      </c>
      <c r="F7" s="31">
        <f t="shared" ref="F7:F83" si="0">E7/D7</f>
        <v>0.49278796019372229</v>
      </c>
      <c r="G7" s="32">
        <f t="shared" ref="G7:G65" si="1">E7/C7</f>
        <v>1.0804960184784294</v>
      </c>
    </row>
    <row r="8" spans="1:7" ht="15" customHeight="1" x14ac:dyDescent="0.25">
      <c r="A8" s="27" t="s">
        <v>9</v>
      </c>
      <c r="B8" s="28" t="s">
        <v>8</v>
      </c>
      <c r="C8" s="29">
        <v>15462881.189999999</v>
      </c>
      <c r="D8" s="33">
        <f>D9+D10+D11+D12</f>
        <v>33904200</v>
      </c>
      <c r="E8" s="33">
        <f>E9+E10+E11+E12</f>
        <v>16707581.559999999</v>
      </c>
      <c r="F8" s="31">
        <f t="shared" si="0"/>
        <v>0.49278796019372229</v>
      </c>
      <c r="G8" s="32">
        <f t="shared" si="1"/>
        <v>1.0804960184784294</v>
      </c>
    </row>
    <row r="9" spans="1:7" ht="78" customHeight="1" x14ac:dyDescent="0.25">
      <c r="A9" s="11" t="s">
        <v>11</v>
      </c>
      <c r="B9" s="13" t="s">
        <v>10</v>
      </c>
      <c r="C9" s="24">
        <v>15238360.1</v>
      </c>
      <c r="D9" s="10">
        <v>33327900</v>
      </c>
      <c r="E9" s="10">
        <v>16653127.91</v>
      </c>
      <c r="F9" s="22">
        <f t="shared" si="0"/>
        <v>0.49967528437135256</v>
      </c>
      <c r="G9" s="26">
        <f t="shared" si="1"/>
        <v>1.0928425237831203</v>
      </c>
    </row>
    <row r="10" spans="1:7" ht="125.25" customHeight="1" x14ac:dyDescent="0.25">
      <c r="A10" s="11" t="s">
        <v>13</v>
      </c>
      <c r="B10" s="13" t="s">
        <v>12</v>
      </c>
      <c r="C10" s="24">
        <v>49036.41</v>
      </c>
      <c r="D10" s="20">
        <v>135600</v>
      </c>
      <c r="E10" s="20">
        <v>45902.11</v>
      </c>
      <c r="F10" s="22">
        <f t="shared" si="0"/>
        <v>0.33851113569321534</v>
      </c>
      <c r="G10" s="26">
        <f t="shared" si="1"/>
        <v>0.93608218872466398</v>
      </c>
    </row>
    <row r="11" spans="1:7" ht="45.75" customHeight="1" x14ac:dyDescent="0.25">
      <c r="A11" s="11" t="s">
        <v>15</v>
      </c>
      <c r="B11" s="13" t="s">
        <v>14</v>
      </c>
      <c r="C11" s="24">
        <v>77140.84</v>
      </c>
      <c r="D11" s="20">
        <v>237300</v>
      </c>
      <c r="E11" s="20">
        <v>-127.16</v>
      </c>
      <c r="F11" s="22">
        <f t="shared" si="0"/>
        <v>-5.3586177833965444E-4</v>
      </c>
      <c r="G11" s="26">
        <f t="shared" si="1"/>
        <v>-1.6484134733300805E-3</v>
      </c>
    </row>
    <row r="12" spans="1:7" ht="92.25" customHeight="1" x14ac:dyDescent="0.25">
      <c r="A12" s="11" t="s">
        <v>17</v>
      </c>
      <c r="B12" s="13" t="s">
        <v>16</v>
      </c>
      <c r="C12" s="24">
        <v>98343.84</v>
      </c>
      <c r="D12" s="20">
        <v>203400</v>
      </c>
      <c r="E12" s="20">
        <v>8678.7000000000007</v>
      </c>
      <c r="F12" s="22">
        <f t="shared" si="0"/>
        <v>4.2668141592920358E-2</v>
      </c>
      <c r="G12" s="26">
        <f t="shared" si="1"/>
        <v>8.8248536969880387E-2</v>
      </c>
    </row>
    <row r="13" spans="1:7" ht="31.5" customHeight="1" x14ac:dyDescent="0.25">
      <c r="A13" s="27" t="s">
        <v>19</v>
      </c>
      <c r="B13" s="28" t="s">
        <v>18</v>
      </c>
      <c r="C13" s="29">
        <v>3177216.31</v>
      </c>
      <c r="D13" s="30">
        <f>D14</f>
        <v>7066205</v>
      </c>
      <c r="E13" s="30">
        <f>E14</f>
        <v>2873571.56</v>
      </c>
      <c r="F13" s="31">
        <f t="shared" si="0"/>
        <v>0.40666405234492914</v>
      </c>
      <c r="G13" s="32">
        <f t="shared" si="1"/>
        <v>0.90443057054557296</v>
      </c>
    </row>
    <row r="14" spans="1:7" ht="28.5" customHeight="1" x14ac:dyDescent="0.25">
      <c r="A14" s="11" t="s">
        <v>21</v>
      </c>
      <c r="B14" s="13" t="s">
        <v>20</v>
      </c>
      <c r="C14" s="24">
        <v>3177216.31</v>
      </c>
      <c r="D14" s="20">
        <f>D15+D16+D17+D18</f>
        <v>7066205</v>
      </c>
      <c r="E14" s="20">
        <f>E15+E16+E17+E18</f>
        <v>2873571.56</v>
      </c>
      <c r="F14" s="22">
        <f t="shared" si="0"/>
        <v>0.40666405234492914</v>
      </c>
      <c r="G14" s="26">
        <f t="shared" si="1"/>
        <v>0.90443057054557296</v>
      </c>
    </row>
    <row r="15" spans="1:7" ht="112.5" customHeight="1" x14ac:dyDescent="0.25">
      <c r="A15" s="11" t="s">
        <v>216</v>
      </c>
      <c r="B15" s="13" t="s">
        <v>220</v>
      </c>
      <c r="C15" s="24">
        <v>1442322.64</v>
      </c>
      <c r="D15" s="20">
        <v>3237992</v>
      </c>
      <c r="E15" s="20">
        <v>1361443</v>
      </c>
      <c r="F15" s="22">
        <f t="shared" si="0"/>
        <v>0.42045903757637448</v>
      </c>
      <c r="G15" s="26"/>
    </row>
    <row r="16" spans="1:7" ht="144" customHeight="1" x14ac:dyDescent="0.25">
      <c r="A16" s="11" t="s">
        <v>217</v>
      </c>
      <c r="B16" s="13" t="s">
        <v>221</v>
      </c>
      <c r="C16" s="24">
        <v>10943.05</v>
      </c>
      <c r="D16" s="20">
        <v>16686</v>
      </c>
      <c r="E16" s="20">
        <v>8907.6299999999992</v>
      </c>
      <c r="F16" s="22">
        <f t="shared" si="0"/>
        <v>0.53383854728514923</v>
      </c>
      <c r="G16" s="26"/>
    </row>
    <row r="17" spans="1:7" ht="125.25" customHeight="1" x14ac:dyDescent="0.25">
      <c r="A17" s="11" t="s">
        <v>218</v>
      </c>
      <c r="B17" s="13" t="s">
        <v>222</v>
      </c>
      <c r="C17" s="24">
        <v>1998680.67</v>
      </c>
      <c r="D17" s="20">
        <v>4229419</v>
      </c>
      <c r="E17" s="20">
        <v>1774194.95</v>
      </c>
      <c r="F17" s="22">
        <f t="shared" si="0"/>
        <v>0.4194890480229081</v>
      </c>
      <c r="G17" s="26"/>
    </row>
    <row r="18" spans="1:7" ht="132.75" customHeight="1" x14ac:dyDescent="0.25">
      <c r="A18" s="11" t="s">
        <v>219</v>
      </c>
      <c r="B18" s="13" t="s">
        <v>223</v>
      </c>
      <c r="C18" s="24">
        <v>-274730.05</v>
      </c>
      <c r="D18" s="20">
        <v>-417892</v>
      </c>
      <c r="E18" s="20">
        <v>-270974.02</v>
      </c>
      <c r="F18" s="22">
        <f t="shared" si="0"/>
        <v>0.64843074287136393</v>
      </c>
      <c r="G18" s="26"/>
    </row>
    <row r="19" spans="1:7" ht="15" customHeight="1" x14ac:dyDescent="0.25">
      <c r="A19" s="27" t="s">
        <v>23</v>
      </c>
      <c r="B19" s="28" t="s">
        <v>22</v>
      </c>
      <c r="C19" s="29">
        <v>788115.81</v>
      </c>
      <c r="D19" s="30">
        <f>D20+D23</f>
        <v>1362000</v>
      </c>
      <c r="E19" s="30">
        <f>E20+E23</f>
        <v>875150.45000000007</v>
      </c>
      <c r="F19" s="31">
        <f t="shared" si="0"/>
        <v>0.6425480543318649</v>
      </c>
      <c r="G19" s="32">
        <f t="shared" si="1"/>
        <v>1.1104338206335438</v>
      </c>
    </row>
    <row r="20" spans="1:7" ht="27" customHeight="1" x14ac:dyDescent="0.25">
      <c r="A20" s="11" t="s">
        <v>25</v>
      </c>
      <c r="B20" s="13" t="s">
        <v>24</v>
      </c>
      <c r="C20" s="24">
        <v>606563.76</v>
      </c>
      <c r="D20" s="20">
        <f>D21</f>
        <v>1127000</v>
      </c>
      <c r="E20" s="20">
        <f>E21+E22</f>
        <v>750457.53</v>
      </c>
      <c r="F20" s="22">
        <f t="shared" si="0"/>
        <v>0.66588955634427682</v>
      </c>
      <c r="G20" s="26">
        <f t="shared" si="1"/>
        <v>1.2372277730538996</v>
      </c>
    </row>
    <row r="21" spans="1:7" ht="27" customHeight="1" x14ac:dyDescent="0.25">
      <c r="A21" s="11" t="s">
        <v>26</v>
      </c>
      <c r="B21" s="13" t="s">
        <v>24</v>
      </c>
      <c r="C21" s="24">
        <v>606453.23</v>
      </c>
      <c r="D21" s="20">
        <v>1127000</v>
      </c>
      <c r="E21" s="20">
        <v>750457.53</v>
      </c>
      <c r="F21" s="22">
        <f t="shared" si="0"/>
        <v>0.66588955634427682</v>
      </c>
      <c r="G21" s="26">
        <f t="shared" si="1"/>
        <v>1.2374532657695632</v>
      </c>
    </row>
    <row r="22" spans="1:7" ht="27.75" customHeight="1" x14ac:dyDescent="0.25">
      <c r="A22" s="11" t="s">
        <v>28</v>
      </c>
      <c r="B22" s="13" t="s">
        <v>27</v>
      </c>
      <c r="C22" s="24">
        <v>110.53</v>
      </c>
      <c r="D22" s="20"/>
      <c r="E22" s="20"/>
      <c r="F22" s="22" t="e">
        <f t="shared" si="0"/>
        <v>#DIV/0!</v>
      </c>
      <c r="G22" s="26">
        <f t="shared" si="1"/>
        <v>0</v>
      </c>
    </row>
    <row r="23" spans="1:7" ht="15" customHeight="1" x14ac:dyDescent="0.25">
      <c r="A23" s="11" t="s">
        <v>30</v>
      </c>
      <c r="B23" s="13" t="s">
        <v>29</v>
      </c>
      <c r="C23" s="24">
        <v>181552.05</v>
      </c>
      <c r="D23" s="20">
        <v>235000</v>
      </c>
      <c r="E23" s="20">
        <v>124692.92</v>
      </c>
      <c r="F23" s="22">
        <f t="shared" si="0"/>
        <v>0.53060817021276596</v>
      </c>
      <c r="G23" s="26">
        <f t="shared" si="1"/>
        <v>0.68681637029160514</v>
      </c>
    </row>
    <row r="24" spans="1:7" ht="15" customHeight="1" x14ac:dyDescent="0.25">
      <c r="A24" s="11" t="s">
        <v>31</v>
      </c>
      <c r="B24" s="13" t="s">
        <v>29</v>
      </c>
      <c r="C24" s="24">
        <v>181552.05</v>
      </c>
      <c r="D24" s="20">
        <v>235000</v>
      </c>
      <c r="E24" s="20">
        <v>124692.92</v>
      </c>
      <c r="F24" s="22">
        <f t="shared" si="0"/>
        <v>0.53060817021276596</v>
      </c>
      <c r="G24" s="26">
        <f t="shared" si="1"/>
        <v>0.68681637029160514</v>
      </c>
    </row>
    <row r="25" spans="1:7" ht="27.75" customHeight="1" x14ac:dyDescent="0.25">
      <c r="A25" s="11" t="s">
        <v>230</v>
      </c>
      <c r="B25" s="13" t="s">
        <v>232</v>
      </c>
      <c r="C25" s="24"/>
      <c r="D25" s="20"/>
      <c r="E25" s="20"/>
      <c r="F25" s="22"/>
      <c r="G25" s="26"/>
    </row>
    <row r="26" spans="1:7" ht="26.25" customHeight="1" x14ac:dyDescent="0.25">
      <c r="A26" s="11" t="s">
        <v>231</v>
      </c>
      <c r="B26" s="13" t="s">
        <v>233</v>
      </c>
      <c r="C26" s="24"/>
      <c r="D26" s="20"/>
      <c r="E26" s="20"/>
      <c r="F26" s="22"/>
      <c r="G26" s="26"/>
    </row>
    <row r="27" spans="1:7" ht="24" customHeight="1" x14ac:dyDescent="0.25">
      <c r="A27" s="27" t="s">
        <v>33</v>
      </c>
      <c r="B27" s="28" t="s">
        <v>32</v>
      </c>
      <c r="C27" s="29">
        <v>124196.97</v>
      </c>
      <c r="D27" s="30">
        <f>D28</f>
        <v>219000</v>
      </c>
      <c r="E27" s="30">
        <f>E28</f>
        <v>175943.24</v>
      </c>
      <c r="F27" s="31">
        <f t="shared" si="0"/>
        <v>0.80339378995433786</v>
      </c>
      <c r="G27" s="32">
        <f t="shared" si="1"/>
        <v>1.4166467990322147</v>
      </c>
    </row>
    <row r="28" spans="1:7" ht="30.75" customHeight="1" x14ac:dyDescent="0.25">
      <c r="A28" s="11" t="s">
        <v>35</v>
      </c>
      <c r="B28" s="13" t="s">
        <v>34</v>
      </c>
      <c r="C28" s="24">
        <v>124196.97</v>
      </c>
      <c r="D28" s="20">
        <v>219000</v>
      </c>
      <c r="E28" s="20">
        <v>175943.24</v>
      </c>
      <c r="F28" s="22">
        <f t="shared" si="0"/>
        <v>0.80339378995433786</v>
      </c>
      <c r="G28" s="26">
        <f t="shared" si="1"/>
        <v>1.4166467990322147</v>
      </c>
    </row>
    <row r="29" spans="1:7" ht="44.25" customHeight="1" x14ac:dyDescent="0.25">
      <c r="A29" s="11" t="s">
        <v>37</v>
      </c>
      <c r="B29" s="13" t="s">
        <v>36</v>
      </c>
      <c r="C29" s="24">
        <v>124196.97</v>
      </c>
      <c r="D29" s="20">
        <v>219000</v>
      </c>
      <c r="E29" s="20">
        <v>175943.24</v>
      </c>
      <c r="F29" s="22">
        <f t="shared" si="0"/>
        <v>0.80339378995433786</v>
      </c>
      <c r="G29" s="26">
        <f t="shared" si="1"/>
        <v>1.4166467990322147</v>
      </c>
    </row>
    <row r="30" spans="1:7" ht="45" hidden="1" customHeight="1" x14ac:dyDescent="0.25">
      <c r="A30" s="11" t="s">
        <v>142</v>
      </c>
      <c r="B30" s="13" t="s">
        <v>139</v>
      </c>
      <c r="C30" s="24"/>
      <c r="D30" s="20"/>
      <c r="E30" s="20"/>
      <c r="F30" s="22" t="e">
        <f t="shared" si="0"/>
        <v>#DIV/0!</v>
      </c>
      <c r="G30" s="26" t="e">
        <f t="shared" si="1"/>
        <v>#DIV/0!</v>
      </c>
    </row>
    <row r="31" spans="1:7" ht="30.75" hidden="1" customHeight="1" x14ac:dyDescent="0.25">
      <c r="A31" s="11" t="s">
        <v>143</v>
      </c>
      <c r="B31" s="13" t="s">
        <v>140</v>
      </c>
      <c r="C31" s="24"/>
      <c r="D31" s="20"/>
      <c r="E31" s="20"/>
      <c r="F31" s="22" t="e">
        <f t="shared" si="0"/>
        <v>#DIV/0!</v>
      </c>
      <c r="G31" s="26" t="e">
        <f t="shared" si="1"/>
        <v>#DIV/0!</v>
      </c>
    </row>
    <row r="32" spans="1:7" ht="26.25" hidden="1" customHeight="1" x14ac:dyDescent="0.25">
      <c r="A32" s="11" t="s">
        <v>144</v>
      </c>
      <c r="B32" s="13" t="s">
        <v>141</v>
      </c>
      <c r="C32" s="24"/>
      <c r="D32" s="20"/>
      <c r="E32" s="20"/>
      <c r="F32" s="22" t="e">
        <f t="shared" si="0"/>
        <v>#DIV/0!</v>
      </c>
      <c r="G32" s="26" t="e">
        <f t="shared" si="1"/>
        <v>#DIV/0!</v>
      </c>
    </row>
    <row r="33" spans="1:7" ht="45.75" customHeight="1" x14ac:dyDescent="0.25">
      <c r="A33" s="27" t="s">
        <v>39</v>
      </c>
      <c r="B33" s="28" t="s">
        <v>38</v>
      </c>
      <c r="C33" s="29">
        <v>682182.51</v>
      </c>
      <c r="D33" s="29">
        <v>1906304</v>
      </c>
      <c r="E33" s="30">
        <v>965426.41999999993</v>
      </c>
      <c r="F33" s="31">
        <f t="shared" si="0"/>
        <v>0.50643885760088625</v>
      </c>
      <c r="G33" s="32">
        <f t="shared" si="1"/>
        <v>1.4152025386871907</v>
      </c>
    </row>
    <row r="34" spans="1:7" ht="90" customHeight="1" x14ac:dyDescent="0.25">
      <c r="A34" s="11" t="s">
        <v>41</v>
      </c>
      <c r="B34" s="13" t="s">
        <v>40</v>
      </c>
      <c r="C34" s="24">
        <v>682182.51</v>
      </c>
      <c r="D34" s="24">
        <v>1672304</v>
      </c>
      <c r="E34" s="20">
        <v>731426.41999999993</v>
      </c>
      <c r="F34" s="22">
        <f t="shared" si="0"/>
        <v>0.43737646982845219</v>
      </c>
      <c r="G34" s="26">
        <f t="shared" si="1"/>
        <v>1.0721858289799895</v>
      </c>
    </row>
    <row r="35" spans="1:7" ht="78" customHeight="1" x14ac:dyDescent="0.25">
      <c r="A35" s="11" t="s">
        <v>43</v>
      </c>
      <c r="B35" s="13" t="s">
        <v>42</v>
      </c>
      <c r="C35" s="24">
        <v>278510.17</v>
      </c>
      <c r="D35" s="20">
        <v>788261</v>
      </c>
      <c r="E35" s="20">
        <v>276801.28999999998</v>
      </c>
      <c r="F35" s="22">
        <f t="shared" si="0"/>
        <v>0.35115436384649246</v>
      </c>
      <c r="G35" s="26">
        <f t="shared" si="1"/>
        <v>0.99386420969833877</v>
      </c>
    </row>
    <row r="36" spans="1:7" ht="81" customHeight="1" x14ac:dyDescent="0.25">
      <c r="A36" s="11" t="s">
        <v>150</v>
      </c>
      <c r="B36" s="13" t="s">
        <v>44</v>
      </c>
      <c r="C36" s="24">
        <v>278510.17</v>
      </c>
      <c r="D36" s="20">
        <v>788261</v>
      </c>
      <c r="E36" s="20">
        <v>276801.28999999998</v>
      </c>
      <c r="F36" s="22">
        <f t="shared" si="0"/>
        <v>0.35115436384649246</v>
      </c>
      <c r="G36" s="26">
        <f t="shared" si="1"/>
        <v>0.99386420969833877</v>
      </c>
    </row>
    <row r="37" spans="1:7" ht="90.75" customHeight="1" x14ac:dyDescent="0.25">
      <c r="A37" s="11" t="s">
        <v>46</v>
      </c>
      <c r="B37" s="13" t="s">
        <v>45</v>
      </c>
      <c r="C37" s="24">
        <v>403672.34</v>
      </c>
      <c r="D37" s="20">
        <v>884043</v>
      </c>
      <c r="E37" s="20">
        <v>454625.13</v>
      </c>
      <c r="F37" s="22">
        <f t="shared" si="0"/>
        <v>0.51425680651280536</v>
      </c>
      <c r="G37" s="26">
        <f t="shared" si="1"/>
        <v>1.1262231392916344</v>
      </c>
    </row>
    <row r="38" spans="1:7" ht="75" customHeight="1" x14ac:dyDescent="0.25">
      <c r="A38" s="11" t="s">
        <v>48</v>
      </c>
      <c r="B38" s="13" t="s">
        <v>47</v>
      </c>
      <c r="C38" s="24">
        <v>403672.34</v>
      </c>
      <c r="D38" s="20">
        <v>884043</v>
      </c>
      <c r="E38" s="20">
        <v>454625.13</v>
      </c>
      <c r="F38" s="22">
        <f t="shared" si="0"/>
        <v>0.51425680651280536</v>
      </c>
      <c r="G38" s="26">
        <f t="shared" si="1"/>
        <v>1.1262231392916344</v>
      </c>
    </row>
    <row r="39" spans="1:7" ht="0.75" customHeight="1" x14ac:dyDescent="0.25">
      <c r="A39" s="11" t="s">
        <v>50</v>
      </c>
      <c r="B39" s="13" t="s">
        <v>49</v>
      </c>
      <c r="C39" s="24"/>
      <c r="D39" s="20"/>
      <c r="E39" s="20">
        <v>454625.13</v>
      </c>
      <c r="F39" s="22" t="e">
        <f t="shared" si="0"/>
        <v>#DIV/0!</v>
      </c>
      <c r="G39" s="26" t="e">
        <f t="shared" si="1"/>
        <v>#DIV/0!</v>
      </c>
    </row>
    <row r="40" spans="1:7" ht="66.75" customHeight="1" x14ac:dyDescent="0.25">
      <c r="A40" s="11" t="s">
        <v>52</v>
      </c>
      <c r="B40" s="13" t="s">
        <v>51</v>
      </c>
      <c r="C40" s="24"/>
      <c r="D40" s="20">
        <v>234000</v>
      </c>
      <c r="E40" s="20">
        <v>234000</v>
      </c>
      <c r="F40" s="22">
        <f t="shared" si="0"/>
        <v>1</v>
      </c>
      <c r="G40" s="26" t="e">
        <f t="shared" si="1"/>
        <v>#DIV/0!</v>
      </c>
    </row>
    <row r="41" spans="1:7" ht="59.25" customHeight="1" x14ac:dyDescent="0.25">
      <c r="A41" s="11" t="s">
        <v>54</v>
      </c>
      <c r="B41" s="13" t="s">
        <v>53</v>
      </c>
      <c r="C41" s="24"/>
      <c r="D41" s="20">
        <v>234000</v>
      </c>
      <c r="E41" s="20">
        <v>234000</v>
      </c>
      <c r="F41" s="22">
        <f t="shared" si="0"/>
        <v>1</v>
      </c>
      <c r="G41" s="26" t="e">
        <f t="shared" si="1"/>
        <v>#DIV/0!</v>
      </c>
    </row>
    <row r="42" spans="1:7" ht="30.75" customHeight="1" x14ac:dyDescent="0.25">
      <c r="A42" s="27" t="s">
        <v>56</v>
      </c>
      <c r="B42" s="28" t="s">
        <v>55</v>
      </c>
      <c r="C42" s="38">
        <v>166444.47</v>
      </c>
      <c r="D42" s="30">
        <f>D43</f>
        <v>118700</v>
      </c>
      <c r="E42" s="30">
        <f>E43</f>
        <v>306844.36</v>
      </c>
      <c r="F42" s="31">
        <f t="shared" si="0"/>
        <v>2.5850409435551809</v>
      </c>
      <c r="G42" s="32">
        <f t="shared" si="1"/>
        <v>1.8435239092052742</v>
      </c>
    </row>
    <row r="43" spans="1:7" ht="27" customHeight="1" x14ac:dyDescent="0.25">
      <c r="A43" s="11" t="s">
        <v>58</v>
      </c>
      <c r="B43" s="13" t="s">
        <v>57</v>
      </c>
      <c r="C43" s="39">
        <v>166444.47</v>
      </c>
      <c r="D43" s="20">
        <f>D44+D46+D47</f>
        <v>118700</v>
      </c>
      <c r="E43" s="20">
        <f>E44+E46+E47</f>
        <v>306844.36</v>
      </c>
      <c r="F43" s="22">
        <f t="shared" si="0"/>
        <v>2.5850409435551809</v>
      </c>
      <c r="G43" s="26">
        <f t="shared" si="1"/>
        <v>1.8435239092052742</v>
      </c>
    </row>
    <row r="44" spans="1:7" ht="27" customHeight="1" x14ac:dyDescent="0.25">
      <c r="A44" s="11" t="s">
        <v>60</v>
      </c>
      <c r="B44" s="13" t="s">
        <v>59</v>
      </c>
      <c r="C44" s="39">
        <v>56828.73</v>
      </c>
      <c r="D44" s="20">
        <v>44480</v>
      </c>
      <c r="E44" s="20">
        <v>20873</v>
      </c>
      <c r="F44" s="22">
        <f t="shared" si="0"/>
        <v>0.46926708633093528</v>
      </c>
      <c r="G44" s="26">
        <f t="shared" si="1"/>
        <v>0.36729661211855341</v>
      </c>
    </row>
    <row r="45" spans="1:7" ht="27" hidden="1" customHeight="1" x14ac:dyDescent="0.25">
      <c r="A45" s="11" t="s">
        <v>62</v>
      </c>
      <c r="B45" s="13" t="s">
        <v>61</v>
      </c>
      <c r="C45" s="39"/>
      <c r="D45" s="20"/>
      <c r="E45" s="20"/>
      <c r="F45" s="22" t="e">
        <f t="shared" si="0"/>
        <v>#DIV/0!</v>
      </c>
      <c r="G45" s="26" t="e">
        <f t="shared" si="1"/>
        <v>#DIV/0!</v>
      </c>
    </row>
    <row r="46" spans="1:7" ht="15" customHeight="1" x14ac:dyDescent="0.25">
      <c r="A46" s="11" t="s">
        <v>64</v>
      </c>
      <c r="B46" s="13" t="s">
        <v>63</v>
      </c>
      <c r="C46" s="39">
        <v>65606.64</v>
      </c>
      <c r="D46" s="20">
        <v>42360</v>
      </c>
      <c r="E46" s="20">
        <v>2753.54</v>
      </c>
      <c r="F46" s="22">
        <f t="shared" si="0"/>
        <v>6.5003305004721429E-2</v>
      </c>
      <c r="G46" s="26">
        <f t="shared" si="1"/>
        <v>4.1970446893790016E-2</v>
      </c>
    </row>
    <row r="47" spans="1:7" ht="15" customHeight="1" x14ac:dyDescent="0.25">
      <c r="A47" s="11" t="s">
        <v>66</v>
      </c>
      <c r="B47" s="13" t="s">
        <v>65</v>
      </c>
      <c r="C47" s="39">
        <v>44009.100000000006</v>
      </c>
      <c r="D47" s="20">
        <v>31860</v>
      </c>
      <c r="E47" s="20">
        <f>E48+E49</f>
        <v>283217.82</v>
      </c>
      <c r="F47" s="22">
        <f t="shared" si="0"/>
        <v>8.8894482109227866</v>
      </c>
      <c r="G47" s="26">
        <f t="shared" si="1"/>
        <v>6.4354376708453476</v>
      </c>
    </row>
    <row r="48" spans="1:7" ht="15" customHeight="1" x14ac:dyDescent="0.25">
      <c r="A48" s="11" t="s">
        <v>156</v>
      </c>
      <c r="B48" s="13" t="s">
        <v>165</v>
      </c>
      <c r="C48" s="39">
        <v>43620.66</v>
      </c>
      <c r="D48" s="20">
        <v>30860</v>
      </c>
      <c r="E48" s="20">
        <v>26255.26</v>
      </c>
      <c r="F48" s="22">
        <f t="shared" si="0"/>
        <v>0.85078613091380417</v>
      </c>
      <c r="G48" s="26">
        <f t="shared" si="1"/>
        <v>0.60189965030331949</v>
      </c>
    </row>
    <row r="49" spans="1:7" ht="15" customHeight="1" x14ac:dyDescent="0.25">
      <c r="A49" s="11" t="s">
        <v>164</v>
      </c>
      <c r="B49" s="13" t="s">
        <v>166</v>
      </c>
      <c r="C49" s="39">
        <v>388.44</v>
      </c>
      <c r="D49" s="20">
        <v>1000</v>
      </c>
      <c r="E49" s="20">
        <v>256962.56</v>
      </c>
      <c r="F49" s="22">
        <f t="shared" si="0"/>
        <v>256.96256</v>
      </c>
      <c r="G49" s="26"/>
    </row>
    <row r="50" spans="1:7" ht="33.75" customHeight="1" x14ac:dyDescent="0.3">
      <c r="A50" s="27" t="s">
        <v>68</v>
      </c>
      <c r="B50" s="28" t="s">
        <v>67</v>
      </c>
      <c r="C50" s="38">
        <v>60515.07</v>
      </c>
      <c r="D50" s="34">
        <f>D51</f>
        <v>145000</v>
      </c>
      <c r="E50" s="34">
        <f>E51</f>
        <v>63610.42</v>
      </c>
      <c r="F50" s="31">
        <f t="shared" si="0"/>
        <v>0.4386925517241379</v>
      </c>
      <c r="G50" s="32">
        <f t="shared" si="1"/>
        <v>1.0511500689001929</v>
      </c>
    </row>
    <row r="51" spans="1:7" ht="23.25" customHeight="1" x14ac:dyDescent="0.25">
      <c r="A51" s="11" t="s">
        <v>70</v>
      </c>
      <c r="B51" s="13" t="s">
        <v>69</v>
      </c>
      <c r="C51" s="39">
        <v>60515.07</v>
      </c>
      <c r="D51" s="20">
        <v>145000</v>
      </c>
      <c r="E51" s="20">
        <f>E52+E54</f>
        <v>63610.42</v>
      </c>
      <c r="F51" s="22">
        <f t="shared" si="0"/>
        <v>0.4386925517241379</v>
      </c>
      <c r="G51" s="26">
        <f t="shared" si="1"/>
        <v>1.0511500689001929</v>
      </c>
    </row>
    <row r="52" spans="1:7" ht="30" customHeight="1" x14ac:dyDescent="0.25">
      <c r="A52" s="11" t="s">
        <v>224</v>
      </c>
      <c r="B52" s="13" t="s">
        <v>225</v>
      </c>
      <c r="C52" s="39">
        <v>7828.3</v>
      </c>
      <c r="D52" s="20">
        <v>135000</v>
      </c>
      <c r="E52" s="20">
        <v>57010.42</v>
      </c>
      <c r="F52" s="22">
        <f t="shared" si="0"/>
        <v>0.4222994074074074</v>
      </c>
      <c r="G52" s="26">
        <f t="shared" si="1"/>
        <v>7.2826054188010163</v>
      </c>
    </row>
    <row r="53" spans="1:7" ht="31.5" customHeight="1" x14ac:dyDescent="0.25">
      <c r="A53" s="11" t="s">
        <v>226</v>
      </c>
      <c r="B53" s="13" t="s">
        <v>227</v>
      </c>
      <c r="C53" s="39">
        <v>7828.3</v>
      </c>
      <c r="D53" s="20">
        <v>135000</v>
      </c>
      <c r="E53" s="20">
        <v>57010.42</v>
      </c>
      <c r="F53" s="22">
        <f t="shared" si="0"/>
        <v>0.4222994074074074</v>
      </c>
      <c r="G53" s="26">
        <f t="shared" si="1"/>
        <v>7.2826054188010163</v>
      </c>
    </row>
    <row r="54" spans="1:7" ht="15" customHeight="1" x14ac:dyDescent="0.25">
      <c r="A54" s="11" t="s">
        <v>72</v>
      </c>
      <c r="B54" s="13" t="s">
        <v>71</v>
      </c>
      <c r="C54" s="39">
        <v>52686.77</v>
      </c>
      <c r="D54" s="20">
        <v>10000</v>
      </c>
      <c r="E54" s="20">
        <v>6600</v>
      </c>
      <c r="F54" s="22">
        <f t="shared" si="0"/>
        <v>0.66</v>
      </c>
      <c r="G54" s="26">
        <f t="shared" si="1"/>
        <v>0.12526863954651235</v>
      </c>
    </row>
    <row r="55" spans="1:7" ht="27" customHeight="1" x14ac:dyDescent="0.25">
      <c r="A55" s="11" t="s">
        <v>74</v>
      </c>
      <c r="B55" s="13" t="s">
        <v>73</v>
      </c>
      <c r="C55" s="39">
        <v>52686.77</v>
      </c>
      <c r="D55" s="20">
        <v>10000</v>
      </c>
      <c r="E55" s="20">
        <v>6600</v>
      </c>
      <c r="F55" s="22">
        <f t="shared" si="0"/>
        <v>0.66</v>
      </c>
      <c r="G55" s="26">
        <f t="shared" si="1"/>
        <v>0.12526863954651235</v>
      </c>
    </row>
    <row r="56" spans="1:7" ht="31.5" customHeight="1" x14ac:dyDescent="0.25">
      <c r="A56" s="27" t="s">
        <v>76</v>
      </c>
      <c r="B56" s="28" t="s">
        <v>75</v>
      </c>
      <c r="C56" s="38">
        <v>13163.55</v>
      </c>
      <c r="D56" s="30"/>
      <c r="E56" s="30">
        <f>E57</f>
        <v>42515.48</v>
      </c>
      <c r="F56" s="31"/>
      <c r="G56" s="32">
        <f t="shared" si="1"/>
        <v>3.2297883169813617</v>
      </c>
    </row>
    <row r="57" spans="1:7" ht="30.75" customHeight="1" x14ac:dyDescent="0.25">
      <c r="A57" s="11" t="s">
        <v>78</v>
      </c>
      <c r="B57" s="13" t="s">
        <v>77</v>
      </c>
      <c r="C57" s="39">
        <v>13163.55</v>
      </c>
      <c r="D57" s="20"/>
      <c r="E57" s="20">
        <v>42515.48</v>
      </c>
      <c r="F57" s="22"/>
      <c r="G57" s="26">
        <f t="shared" si="1"/>
        <v>3.2297883169813617</v>
      </c>
    </row>
    <row r="58" spans="1:7" ht="30.75" customHeight="1" x14ac:dyDescent="0.25">
      <c r="A58" s="11" t="s">
        <v>80</v>
      </c>
      <c r="B58" s="13" t="s">
        <v>79</v>
      </c>
      <c r="C58" s="39">
        <v>13163.55</v>
      </c>
      <c r="D58" s="20"/>
      <c r="E58" s="20">
        <v>42515.48</v>
      </c>
      <c r="F58" s="22"/>
      <c r="G58" s="26">
        <f t="shared" si="1"/>
        <v>3.2297883169813617</v>
      </c>
    </row>
    <row r="59" spans="1:7" ht="47.25" customHeight="1" x14ac:dyDescent="0.25">
      <c r="A59" s="11" t="s">
        <v>157</v>
      </c>
      <c r="B59" s="13" t="s">
        <v>81</v>
      </c>
      <c r="C59" s="39">
        <v>13163.55</v>
      </c>
      <c r="D59" s="20"/>
      <c r="E59" s="20">
        <v>42515.48</v>
      </c>
      <c r="F59" s="22"/>
      <c r="G59" s="26">
        <f t="shared" si="1"/>
        <v>3.2297883169813617</v>
      </c>
    </row>
    <row r="60" spans="1:7" ht="27" customHeight="1" x14ac:dyDescent="0.25">
      <c r="A60" s="27" t="s">
        <v>83</v>
      </c>
      <c r="B60" s="28" t="s">
        <v>82</v>
      </c>
      <c r="C60" s="38">
        <v>186120</v>
      </c>
      <c r="D60" s="30">
        <f>D71+D72+D73</f>
        <v>31000</v>
      </c>
      <c r="E60" s="30">
        <f>E71+E72+E73+E74+E75+E76+E77+E78</f>
        <v>150968.06000000003</v>
      </c>
      <c r="F60" s="31">
        <f t="shared" si="0"/>
        <v>4.8699374193548399</v>
      </c>
      <c r="G60" s="32">
        <f t="shared" si="1"/>
        <v>0.8111329249946273</v>
      </c>
    </row>
    <row r="61" spans="1:7" ht="34.5" customHeight="1" x14ac:dyDescent="0.25">
      <c r="A61" s="11" t="s">
        <v>85</v>
      </c>
      <c r="B61" s="13" t="s">
        <v>84</v>
      </c>
      <c r="C61" s="39">
        <v>250</v>
      </c>
      <c r="D61" s="20"/>
      <c r="E61" s="20"/>
      <c r="F61" s="22"/>
      <c r="G61" s="26">
        <f t="shared" si="1"/>
        <v>0</v>
      </c>
    </row>
    <row r="62" spans="1:7" ht="78.75" customHeight="1" x14ac:dyDescent="0.25">
      <c r="A62" s="11" t="s">
        <v>87</v>
      </c>
      <c r="B62" s="13" t="s">
        <v>86</v>
      </c>
      <c r="C62" s="39">
        <v>250</v>
      </c>
      <c r="D62" s="20"/>
      <c r="E62" s="20"/>
      <c r="F62" s="22"/>
      <c r="G62" s="26">
        <f t="shared" si="1"/>
        <v>0</v>
      </c>
    </row>
    <row r="63" spans="1:7" ht="62.25" customHeight="1" x14ac:dyDescent="0.25">
      <c r="A63" s="11" t="s">
        <v>228</v>
      </c>
      <c r="B63" s="13" t="s">
        <v>229</v>
      </c>
      <c r="C63" s="39">
        <v>10000</v>
      </c>
      <c r="D63" s="20"/>
      <c r="E63" s="20"/>
      <c r="F63" s="22"/>
      <c r="G63" s="26"/>
    </row>
    <row r="64" spans="1:7" ht="62.25" customHeight="1" x14ac:dyDescent="0.25">
      <c r="A64" s="11" t="s">
        <v>151</v>
      </c>
      <c r="B64" s="13" t="s">
        <v>152</v>
      </c>
      <c r="C64" s="39">
        <v>72000</v>
      </c>
      <c r="D64" s="20"/>
      <c r="E64" s="20"/>
      <c r="F64" s="22"/>
      <c r="G64" s="26">
        <f t="shared" si="1"/>
        <v>0</v>
      </c>
    </row>
    <row r="65" spans="1:7" ht="62.25" customHeight="1" x14ac:dyDescent="0.25">
      <c r="A65" s="11" t="s">
        <v>158</v>
      </c>
      <c r="B65" s="13" t="s">
        <v>152</v>
      </c>
      <c r="C65" s="39">
        <v>72000</v>
      </c>
      <c r="D65" s="20"/>
      <c r="E65" s="20"/>
      <c r="F65" s="22"/>
      <c r="G65" s="26">
        <f t="shared" si="1"/>
        <v>0</v>
      </c>
    </row>
    <row r="66" spans="1:7" ht="108" hidden="1" customHeight="1" x14ac:dyDescent="0.25">
      <c r="A66" s="11" t="s">
        <v>89</v>
      </c>
      <c r="B66" s="13" t="s">
        <v>88</v>
      </c>
      <c r="C66" s="39"/>
      <c r="D66" s="20"/>
      <c r="E66" s="20"/>
      <c r="F66" s="22"/>
      <c r="G66" s="26"/>
    </row>
    <row r="67" spans="1:7" ht="27" hidden="1" customHeight="1" x14ac:dyDescent="0.25">
      <c r="A67" s="11" t="s">
        <v>91</v>
      </c>
      <c r="B67" s="13" t="s">
        <v>90</v>
      </c>
      <c r="C67" s="39"/>
      <c r="D67" s="20"/>
      <c r="E67" s="20"/>
      <c r="F67" s="22"/>
      <c r="G67" s="26"/>
    </row>
    <row r="68" spans="1:7" ht="118.5" customHeight="1" x14ac:dyDescent="0.25">
      <c r="A68" s="11" t="s">
        <v>89</v>
      </c>
      <c r="B68" s="13" t="s">
        <v>88</v>
      </c>
      <c r="C68" s="39">
        <v>10000</v>
      </c>
      <c r="D68" s="20"/>
      <c r="E68" s="20"/>
      <c r="F68" s="22"/>
      <c r="G68" s="26"/>
    </row>
    <row r="69" spans="1:7" ht="27" customHeight="1" x14ac:dyDescent="0.25">
      <c r="A69" s="11" t="s">
        <v>91</v>
      </c>
      <c r="B69" s="13" t="s">
        <v>90</v>
      </c>
      <c r="C69" s="39">
        <v>10000</v>
      </c>
      <c r="D69" s="20"/>
      <c r="E69" s="20"/>
      <c r="F69" s="22"/>
      <c r="G69" s="26"/>
    </row>
    <row r="70" spans="1:7" ht="59.25" customHeight="1" x14ac:dyDescent="0.25">
      <c r="A70" s="11" t="s">
        <v>214</v>
      </c>
      <c r="B70" s="13" t="s">
        <v>215</v>
      </c>
      <c r="C70" s="39">
        <v>3020</v>
      </c>
      <c r="D70" s="20"/>
      <c r="E70" s="20"/>
      <c r="F70" s="22"/>
      <c r="G70" s="26"/>
    </row>
    <row r="71" spans="1:7" ht="90" customHeight="1" x14ac:dyDescent="0.25">
      <c r="A71" s="11"/>
      <c r="B71" s="13" t="s">
        <v>239</v>
      </c>
      <c r="C71" s="39"/>
      <c r="D71" s="20">
        <v>7000</v>
      </c>
      <c r="E71" s="20">
        <v>100</v>
      </c>
      <c r="F71" s="22"/>
      <c r="G71" s="26"/>
    </row>
    <row r="72" spans="1:7" ht="113.25" customHeight="1" x14ac:dyDescent="0.25">
      <c r="A72" s="11"/>
      <c r="B72" s="13" t="s">
        <v>240</v>
      </c>
      <c r="C72" s="39"/>
      <c r="D72" s="20">
        <v>9000</v>
      </c>
      <c r="E72" s="20">
        <v>1500</v>
      </c>
      <c r="F72" s="22"/>
      <c r="G72" s="26"/>
    </row>
    <row r="73" spans="1:7" ht="105" customHeight="1" x14ac:dyDescent="0.25">
      <c r="A73" s="11"/>
      <c r="B73" s="13" t="s">
        <v>241</v>
      </c>
      <c r="C73" s="39"/>
      <c r="D73" s="20">
        <v>15000</v>
      </c>
      <c r="E73" s="20">
        <v>28588.16</v>
      </c>
      <c r="F73" s="22"/>
      <c r="G73" s="26"/>
    </row>
    <row r="74" spans="1:7" ht="105" customHeight="1" x14ac:dyDescent="0.25">
      <c r="A74" s="11"/>
      <c r="B74" s="13" t="s">
        <v>242</v>
      </c>
      <c r="C74" s="39"/>
      <c r="D74" s="20"/>
      <c r="E74" s="20">
        <v>30300</v>
      </c>
      <c r="F74" s="22"/>
      <c r="G74" s="26"/>
    </row>
    <row r="75" spans="1:7" ht="105" customHeight="1" x14ac:dyDescent="0.25">
      <c r="A75" s="11"/>
      <c r="B75" s="13" t="s">
        <v>243</v>
      </c>
      <c r="C75" s="39"/>
      <c r="D75" s="20"/>
      <c r="E75" s="20">
        <v>4000</v>
      </c>
      <c r="F75" s="22"/>
      <c r="G75" s="26"/>
    </row>
    <row r="76" spans="1:7" ht="110.25" customHeight="1" x14ac:dyDescent="0.25">
      <c r="A76" s="11"/>
      <c r="B76" s="13" t="s">
        <v>244</v>
      </c>
      <c r="C76" s="39"/>
      <c r="D76" s="20"/>
      <c r="E76" s="20">
        <v>1200</v>
      </c>
      <c r="F76" s="22"/>
      <c r="G76" s="26"/>
    </row>
    <row r="77" spans="1:7" ht="105" customHeight="1" x14ac:dyDescent="0.25">
      <c r="A77" s="11"/>
      <c r="B77" s="13" t="s">
        <v>246</v>
      </c>
      <c r="C77" s="39"/>
      <c r="D77" s="20"/>
      <c r="E77" s="20">
        <v>81429.73</v>
      </c>
      <c r="F77" s="22"/>
      <c r="G77" s="26"/>
    </row>
    <row r="78" spans="1:7" ht="105" customHeight="1" x14ac:dyDescent="0.25">
      <c r="A78" s="11"/>
      <c r="B78" s="13" t="s">
        <v>245</v>
      </c>
      <c r="C78" s="39"/>
      <c r="D78" s="20"/>
      <c r="E78" s="20">
        <v>3850.17</v>
      </c>
      <c r="F78" s="22"/>
      <c r="G78" s="26"/>
    </row>
    <row r="79" spans="1:7" ht="27" customHeight="1" x14ac:dyDescent="0.25">
      <c r="A79" s="11" t="s">
        <v>93</v>
      </c>
      <c r="B79" s="13" t="s">
        <v>92</v>
      </c>
      <c r="C79" s="39">
        <v>90850</v>
      </c>
      <c r="D79" s="20"/>
      <c r="E79" s="20"/>
      <c r="F79" s="22"/>
      <c r="G79" s="26">
        <f t="shared" ref="G79:G139" si="2">E79/C79</f>
        <v>0</v>
      </c>
    </row>
    <row r="80" spans="1:7" ht="45.75" customHeight="1" x14ac:dyDescent="0.25">
      <c r="A80" s="11" t="s">
        <v>95</v>
      </c>
      <c r="B80" s="13" t="s">
        <v>94</v>
      </c>
      <c r="C80" s="39">
        <v>90850</v>
      </c>
      <c r="D80" s="20"/>
      <c r="E80" s="20"/>
      <c r="F80" s="22"/>
      <c r="G80" s="26">
        <f t="shared" si="2"/>
        <v>0</v>
      </c>
    </row>
    <row r="81" spans="1:7" ht="15" hidden="1" customHeight="1" x14ac:dyDescent="0.25">
      <c r="A81" s="11" t="s">
        <v>97</v>
      </c>
      <c r="B81" s="13" t="s">
        <v>96</v>
      </c>
      <c r="C81" s="36"/>
      <c r="D81" s="20"/>
      <c r="E81" s="20"/>
      <c r="F81" s="22" t="e">
        <f t="shared" si="0"/>
        <v>#DIV/0!</v>
      </c>
      <c r="G81" s="26" t="e">
        <f t="shared" si="2"/>
        <v>#DIV/0!</v>
      </c>
    </row>
    <row r="82" spans="1:7" ht="15" hidden="1" customHeight="1" x14ac:dyDescent="0.25">
      <c r="A82" s="11" t="s">
        <v>99</v>
      </c>
      <c r="B82" s="13" t="s">
        <v>98</v>
      </c>
      <c r="C82" s="36"/>
      <c r="D82" s="20"/>
      <c r="E82" s="20"/>
      <c r="F82" s="22" t="e">
        <f t="shared" si="0"/>
        <v>#DIV/0!</v>
      </c>
      <c r="G82" s="26" t="e">
        <f t="shared" si="2"/>
        <v>#DIV/0!</v>
      </c>
    </row>
    <row r="83" spans="1:7" ht="27" hidden="1" customHeight="1" x14ac:dyDescent="0.25">
      <c r="A83" s="11" t="s">
        <v>101</v>
      </c>
      <c r="B83" s="13" t="s">
        <v>100</v>
      </c>
      <c r="C83" s="36"/>
      <c r="D83" s="20"/>
      <c r="E83" s="20"/>
      <c r="F83" s="22" t="e">
        <f t="shared" si="0"/>
        <v>#DIV/0!</v>
      </c>
      <c r="G83" s="26" t="e">
        <f t="shared" si="2"/>
        <v>#DIV/0!</v>
      </c>
    </row>
    <row r="84" spans="1:7" ht="28.5" customHeight="1" x14ac:dyDescent="0.25">
      <c r="A84" s="27" t="s">
        <v>103</v>
      </c>
      <c r="B84" s="28" t="s">
        <v>102</v>
      </c>
      <c r="C84" s="38">
        <v>55564486.68</v>
      </c>
      <c r="D84" s="30">
        <f>D85</f>
        <v>138596500.48000002</v>
      </c>
      <c r="E84" s="30">
        <f>E85</f>
        <v>57999876.920000002</v>
      </c>
      <c r="F84" s="31">
        <f t="shared" ref="F84:F139" si="3">E84/D84</f>
        <v>0.41848009667725772</v>
      </c>
      <c r="G84" s="32">
        <f t="shared" si="2"/>
        <v>1.0438299782021851</v>
      </c>
    </row>
    <row r="85" spans="1:7" ht="31.5" customHeight="1" x14ac:dyDescent="0.25">
      <c r="A85" s="27" t="s">
        <v>105</v>
      </c>
      <c r="B85" s="28" t="s">
        <v>104</v>
      </c>
      <c r="C85" s="38">
        <v>55564486.68</v>
      </c>
      <c r="D85" s="30">
        <f>D86+D94+D115+D130</f>
        <v>138596500.48000002</v>
      </c>
      <c r="E85" s="30">
        <f>E86+E94+E115+E130</f>
        <v>57999876.920000002</v>
      </c>
      <c r="F85" s="31">
        <f t="shared" si="3"/>
        <v>0.41848009667725772</v>
      </c>
      <c r="G85" s="32">
        <f t="shared" si="2"/>
        <v>1.0438299782021851</v>
      </c>
    </row>
    <row r="86" spans="1:7" ht="27" customHeight="1" x14ac:dyDescent="0.25">
      <c r="A86" s="11" t="s">
        <v>148</v>
      </c>
      <c r="B86" s="13" t="s">
        <v>106</v>
      </c>
      <c r="C86" s="39">
        <v>17191150</v>
      </c>
      <c r="D86" s="20">
        <f>D87+D89</f>
        <v>29677000</v>
      </c>
      <c r="E86" s="20">
        <f>E87+E89+E93</f>
        <v>14910458</v>
      </c>
      <c r="F86" s="22">
        <f t="shared" si="3"/>
        <v>0.50242470600128042</v>
      </c>
      <c r="G86" s="26">
        <f t="shared" si="2"/>
        <v>0.86733336629603019</v>
      </c>
    </row>
    <row r="87" spans="1:7" ht="15" customHeight="1" x14ac:dyDescent="0.25">
      <c r="A87" s="11" t="s">
        <v>184</v>
      </c>
      <c r="B87" s="13" t="s">
        <v>107</v>
      </c>
      <c r="C87" s="39">
        <v>10192999</v>
      </c>
      <c r="D87" s="20">
        <v>16414000</v>
      </c>
      <c r="E87" s="20">
        <v>8206998</v>
      </c>
      <c r="F87" s="22">
        <f t="shared" si="3"/>
        <v>0.4999998781527964</v>
      </c>
      <c r="G87" s="26">
        <f t="shared" si="2"/>
        <v>0.80516028697736552</v>
      </c>
    </row>
    <row r="88" spans="1:7" ht="27" customHeight="1" x14ac:dyDescent="0.25">
      <c r="A88" s="11" t="s">
        <v>183</v>
      </c>
      <c r="B88" s="13" t="s">
        <v>108</v>
      </c>
      <c r="C88" s="39">
        <v>10192999</v>
      </c>
      <c r="D88" s="20">
        <v>16414000</v>
      </c>
      <c r="E88" s="20">
        <v>8206998</v>
      </c>
      <c r="F88" s="22">
        <f t="shared" si="3"/>
        <v>0.4999998781527964</v>
      </c>
      <c r="G88" s="26">
        <f t="shared" si="2"/>
        <v>0.80516028697736552</v>
      </c>
    </row>
    <row r="89" spans="1:7" ht="27" customHeight="1" x14ac:dyDescent="0.25">
      <c r="A89" s="11" t="s">
        <v>182</v>
      </c>
      <c r="B89" s="13" t="s">
        <v>109</v>
      </c>
      <c r="C89" s="39">
        <v>6998151</v>
      </c>
      <c r="D89" s="20">
        <v>13263000</v>
      </c>
      <c r="E89" s="20">
        <v>6631500</v>
      </c>
      <c r="F89" s="22">
        <f t="shared" si="3"/>
        <v>0.5</v>
      </c>
      <c r="G89" s="26">
        <f t="shared" si="2"/>
        <v>0.94760744659553642</v>
      </c>
    </row>
    <row r="90" spans="1:7" ht="26.25" customHeight="1" x14ac:dyDescent="0.25">
      <c r="A90" s="11" t="s">
        <v>181</v>
      </c>
      <c r="B90" s="13" t="s">
        <v>110</v>
      </c>
      <c r="C90" s="39">
        <v>6998151</v>
      </c>
      <c r="D90" s="20">
        <v>13263000</v>
      </c>
      <c r="E90" s="20">
        <v>6631500</v>
      </c>
      <c r="F90" s="22">
        <f t="shared" si="3"/>
        <v>0.5</v>
      </c>
      <c r="G90" s="26">
        <f t="shared" si="2"/>
        <v>0.94760744659553642</v>
      </c>
    </row>
    <row r="91" spans="1:7" ht="27" hidden="1" customHeight="1" x14ac:dyDescent="0.25">
      <c r="A91" s="11" t="s">
        <v>180</v>
      </c>
      <c r="B91" s="15" t="s">
        <v>153</v>
      </c>
      <c r="C91" s="40"/>
      <c r="D91" s="20"/>
      <c r="E91" s="20"/>
      <c r="F91" s="22" t="e">
        <f t="shared" si="3"/>
        <v>#DIV/0!</v>
      </c>
      <c r="G91" s="26" t="e">
        <f t="shared" si="2"/>
        <v>#DIV/0!</v>
      </c>
    </row>
    <row r="92" spans="1:7" ht="27" hidden="1" customHeight="1" x14ac:dyDescent="0.25">
      <c r="A92" s="11" t="s">
        <v>179</v>
      </c>
      <c r="B92" s="15" t="s">
        <v>155</v>
      </c>
      <c r="C92" s="40"/>
      <c r="D92" s="20"/>
      <c r="E92" s="20"/>
      <c r="F92" s="22" t="e">
        <f t="shared" si="3"/>
        <v>#DIV/0!</v>
      </c>
      <c r="G92" s="26" t="e">
        <f t="shared" si="2"/>
        <v>#DIV/0!</v>
      </c>
    </row>
    <row r="93" spans="1:7" ht="99" customHeight="1" x14ac:dyDescent="0.25">
      <c r="A93" s="11"/>
      <c r="B93" s="15" t="s">
        <v>247</v>
      </c>
      <c r="C93" s="40"/>
      <c r="D93" s="20"/>
      <c r="E93" s="20">
        <v>71960</v>
      </c>
      <c r="F93" s="22"/>
      <c r="G93" s="26"/>
    </row>
    <row r="94" spans="1:7" ht="31.5" customHeight="1" x14ac:dyDescent="0.25">
      <c r="A94" s="11" t="s">
        <v>178</v>
      </c>
      <c r="B94" s="15" t="s">
        <v>111</v>
      </c>
      <c r="C94" s="40">
        <v>1070976.31</v>
      </c>
      <c r="D94" s="20">
        <f>D97+D99+D101+D103+D105+D113</f>
        <v>29870450.670000002</v>
      </c>
      <c r="E94" s="20">
        <f>E97+E99+E101+E103+E105+E113</f>
        <v>7955686.0899999999</v>
      </c>
      <c r="F94" s="22">
        <f t="shared" si="3"/>
        <v>0.26633967387677177</v>
      </c>
      <c r="G94" s="45" t="s">
        <v>252</v>
      </c>
    </row>
    <row r="95" spans="1:7" ht="0.75" customHeight="1" x14ac:dyDescent="0.25">
      <c r="A95" s="18" t="s">
        <v>177</v>
      </c>
      <c r="B95" s="16" t="s">
        <v>145</v>
      </c>
      <c r="C95" s="41"/>
      <c r="D95" s="20"/>
      <c r="E95" s="20"/>
      <c r="F95" s="22" t="e">
        <f t="shared" si="3"/>
        <v>#DIV/0!</v>
      </c>
      <c r="G95" s="26" t="e">
        <f t="shared" si="2"/>
        <v>#DIV/0!</v>
      </c>
    </row>
    <row r="96" spans="1:7" ht="33.75" hidden="1" customHeight="1" x14ac:dyDescent="0.25">
      <c r="A96" s="18" t="s">
        <v>176</v>
      </c>
      <c r="B96" s="16" t="s">
        <v>146</v>
      </c>
      <c r="C96" s="41"/>
      <c r="D96" s="20"/>
      <c r="E96" s="20"/>
      <c r="F96" s="22" t="e">
        <f t="shared" si="3"/>
        <v>#DIV/0!</v>
      </c>
      <c r="G96" s="26" t="e">
        <f t="shared" si="2"/>
        <v>#DIV/0!</v>
      </c>
    </row>
    <row r="97" spans="1:7" ht="92.25" customHeight="1" x14ac:dyDescent="0.25">
      <c r="A97" s="11" t="s">
        <v>175</v>
      </c>
      <c r="B97" s="13" t="s">
        <v>137</v>
      </c>
      <c r="C97" s="39"/>
      <c r="D97" s="20">
        <v>14676914</v>
      </c>
      <c r="E97" s="20">
        <v>5509429</v>
      </c>
      <c r="F97" s="22">
        <f t="shared" si="3"/>
        <v>0.37538061475321038</v>
      </c>
      <c r="G97" s="26"/>
    </row>
    <row r="98" spans="1:7" ht="93.75" customHeight="1" x14ac:dyDescent="0.25">
      <c r="A98" s="11" t="s">
        <v>174</v>
      </c>
      <c r="B98" s="13" t="s">
        <v>112</v>
      </c>
      <c r="C98" s="39"/>
      <c r="D98" s="20">
        <v>14676914</v>
      </c>
      <c r="E98" s="20">
        <v>5509429</v>
      </c>
      <c r="F98" s="22">
        <f t="shared" si="3"/>
        <v>0.37538061475321038</v>
      </c>
      <c r="G98" s="26"/>
    </row>
    <row r="99" spans="1:7" ht="93.75" customHeight="1" x14ac:dyDescent="0.25">
      <c r="A99" s="11"/>
      <c r="B99" s="13" t="s">
        <v>248</v>
      </c>
      <c r="C99" s="39"/>
      <c r="D99" s="20">
        <v>3010202</v>
      </c>
      <c r="E99" s="20"/>
      <c r="F99" s="22"/>
      <c r="G99" s="26"/>
    </row>
    <row r="100" spans="1:7" ht="93.75" customHeight="1" x14ac:dyDescent="0.25">
      <c r="A100" s="11"/>
      <c r="B100" s="13" t="s">
        <v>249</v>
      </c>
      <c r="C100" s="39"/>
      <c r="D100" s="20">
        <v>3010202</v>
      </c>
      <c r="E100" s="20"/>
      <c r="F100" s="22"/>
      <c r="G100" s="26"/>
    </row>
    <row r="101" spans="1:7" ht="93.75" customHeight="1" x14ac:dyDescent="0.25">
      <c r="A101" s="11" t="s">
        <v>173</v>
      </c>
      <c r="B101" s="13" t="s">
        <v>161</v>
      </c>
      <c r="C101" s="39"/>
      <c r="D101" s="20">
        <v>833701</v>
      </c>
      <c r="E101" s="20"/>
      <c r="F101" s="22">
        <f t="shared" si="3"/>
        <v>0</v>
      </c>
      <c r="G101" s="26"/>
    </row>
    <row r="102" spans="1:7" ht="93.75" customHeight="1" x14ac:dyDescent="0.25">
      <c r="A102" s="11" t="s">
        <v>168</v>
      </c>
      <c r="B102" s="13" t="s">
        <v>162</v>
      </c>
      <c r="C102" s="39"/>
      <c r="D102" s="20">
        <v>833701</v>
      </c>
      <c r="E102" s="20"/>
      <c r="F102" s="22">
        <f t="shared" si="3"/>
        <v>0</v>
      </c>
      <c r="G102" s="26"/>
    </row>
    <row r="103" spans="1:7" ht="93.75" customHeight="1" x14ac:dyDescent="0.25">
      <c r="A103" s="11" t="s">
        <v>167</v>
      </c>
      <c r="B103" s="13" t="s">
        <v>207</v>
      </c>
      <c r="C103" s="39">
        <v>630000</v>
      </c>
      <c r="D103" s="20">
        <v>420000</v>
      </c>
      <c r="E103" s="20">
        <v>420000</v>
      </c>
      <c r="F103" s="22">
        <f t="shared" si="3"/>
        <v>1</v>
      </c>
      <c r="G103" s="26">
        <f t="shared" si="2"/>
        <v>0.66666666666666663</v>
      </c>
    </row>
    <row r="104" spans="1:7" ht="93.75" customHeight="1" x14ac:dyDescent="0.25">
      <c r="A104" s="11" t="s">
        <v>206</v>
      </c>
      <c r="B104" s="13" t="s">
        <v>208</v>
      </c>
      <c r="C104" s="39">
        <v>630000</v>
      </c>
      <c r="D104" s="20">
        <v>420000</v>
      </c>
      <c r="E104" s="20">
        <v>420000</v>
      </c>
      <c r="F104" s="22">
        <f t="shared" si="3"/>
        <v>1</v>
      </c>
      <c r="G104" s="26">
        <f t="shared" si="2"/>
        <v>0.66666666666666663</v>
      </c>
    </row>
    <row r="105" spans="1:7" ht="93.75" customHeight="1" x14ac:dyDescent="0.25">
      <c r="A105" s="11" t="s">
        <v>185</v>
      </c>
      <c r="B105" s="13" t="s">
        <v>209</v>
      </c>
      <c r="C105" s="39">
        <v>163044</v>
      </c>
      <c r="D105" s="20">
        <v>74592</v>
      </c>
      <c r="E105" s="20">
        <v>74592</v>
      </c>
      <c r="F105" s="22">
        <f t="shared" si="3"/>
        <v>1</v>
      </c>
      <c r="G105" s="26">
        <f t="shared" si="2"/>
        <v>0.45749613601236477</v>
      </c>
    </row>
    <row r="106" spans="1:7" ht="93.75" customHeight="1" x14ac:dyDescent="0.25">
      <c r="A106" s="11" t="s">
        <v>186</v>
      </c>
      <c r="B106" s="13" t="s">
        <v>210</v>
      </c>
      <c r="C106" s="39">
        <v>163044</v>
      </c>
      <c r="D106" s="20">
        <v>74592</v>
      </c>
      <c r="E106" s="20">
        <v>74592</v>
      </c>
      <c r="F106" s="22">
        <f t="shared" si="3"/>
        <v>1</v>
      </c>
      <c r="G106" s="26">
        <f t="shared" si="2"/>
        <v>0.45749613601236477</v>
      </c>
    </row>
    <row r="107" spans="1:7" ht="0.75" customHeight="1" x14ac:dyDescent="0.25">
      <c r="A107" s="11" t="s">
        <v>169</v>
      </c>
      <c r="B107" s="13" t="s">
        <v>159</v>
      </c>
      <c r="C107" s="39"/>
      <c r="D107" s="20"/>
      <c r="E107" s="20"/>
      <c r="F107" s="22" t="e">
        <f t="shared" si="3"/>
        <v>#DIV/0!</v>
      </c>
      <c r="G107" s="26" t="e">
        <f t="shared" si="2"/>
        <v>#DIV/0!</v>
      </c>
    </row>
    <row r="108" spans="1:7" ht="93.75" hidden="1" customHeight="1" x14ac:dyDescent="0.25">
      <c r="A108" s="11" t="s">
        <v>170</v>
      </c>
      <c r="B108" s="13" t="s">
        <v>160</v>
      </c>
      <c r="C108" s="39"/>
      <c r="D108" s="20"/>
      <c r="E108" s="20"/>
      <c r="F108" s="22" t="e">
        <f t="shared" si="3"/>
        <v>#DIV/0!</v>
      </c>
      <c r="G108" s="26" t="e">
        <f t="shared" si="2"/>
        <v>#DIV/0!</v>
      </c>
    </row>
    <row r="109" spans="1:7" ht="47.25" hidden="1" x14ac:dyDescent="0.25">
      <c r="A109" s="11" t="s">
        <v>171</v>
      </c>
      <c r="B109" s="13" t="s">
        <v>147</v>
      </c>
      <c r="C109" s="39"/>
      <c r="D109" s="20"/>
      <c r="E109" s="20"/>
      <c r="F109" s="22" t="e">
        <f t="shared" si="3"/>
        <v>#DIV/0!</v>
      </c>
      <c r="G109" s="26" t="e">
        <f t="shared" si="2"/>
        <v>#DIV/0!</v>
      </c>
    </row>
    <row r="110" spans="1:7" ht="46.5" hidden="1" customHeight="1" x14ac:dyDescent="0.25">
      <c r="A110" s="11" t="s">
        <v>172</v>
      </c>
      <c r="B110" s="13" t="s">
        <v>147</v>
      </c>
      <c r="C110" s="39"/>
      <c r="D110" s="20"/>
      <c r="E110" s="20"/>
      <c r="F110" s="22" t="e">
        <f t="shared" si="3"/>
        <v>#DIV/0!</v>
      </c>
      <c r="G110" s="26" t="e">
        <f t="shared" si="2"/>
        <v>#DIV/0!</v>
      </c>
    </row>
    <row r="111" spans="1:7" ht="46.5" hidden="1" customHeight="1" x14ac:dyDescent="0.25">
      <c r="A111" s="11" t="s">
        <v>185</v>
      </c>
      <c r="B111" s="13" t="s">
        <v>154</v>
      </c>
      <c r="C111" s="39"/>
      <c r="D111" s="20"/>
      <c r="E111" s="20"/>
      <c r="F111" s="22" t="e">
        <f t="shared" si="3"/>
        <v>#DIV/0!</v>
      </c>
      <c r="G111" s="26" t="e">
        <f t="shared" si="2"/>
        <v>#DIV/0!</v>
      </c>
    </row>
    <row r="112" spans="1:7" ht="46.5" hidden="1" customHeight="1" x14ac:dyDescent="0.25">
      <c r="A112" s="11" t="s">
        <v>186</v>
      </c>
      <c r="B112" s="13" t="s">
        <v>163</v>
      </c>
      <c r="C112" s="39"/>
      <c r="D112" s="20"/>
      <c r="E112" s="20"/>
      <c r="F112" s="22" t="e">
        <f t="shared" si="3"/>
        <v>#DIV/0!</v>
      </c>
      <c r="G112" s="26" t="e">
        <f t="shared" si="2"/>
        <v>#DIV/0!</v>
      </c>
    </row>
    <row r="113" spans="1:7" ht="15" customHeight="1" x14ac:dyDescent="0.25">
      <c r="A113" s="11" t="s">
        <v>187</v>
      </c>
      <c r="B113" s="13" t="s">
        <v>113</v>
      </c>
      <c r="C113" s="39">
        <v>440976.31</v>
      </c>
      <c r="D113" s="20">
        <v>10855041.67</v>
      </c>
      <c r="E113" s="20">
        <v>1951665.09</v>
      </c>
      <c r="F113" s="22">
        <f t="shared" si="3"/>
        <v>0.17979342220249625</v>
      </c>
      <c r="G113" s="45" t="s">
        <v>253</v>
      </c>
    </row>
    <row r="114" spans="1:7" ht="15" customHeight="1" x14ac:dyDescent="0.25">
      <c r="A114" s="11" t="s">
        <v>188</v>
      </c>
      <c r="B114" s="13" t="s">
        <v>114</v>
      </c>
      <c r="C114" s="39">
        <v>440976.31</v>
      </c>
      <c r="D114" s="20">
        <v>10855041.67</v>
      </c>
      <c r="E114" s="20">
        <v>1951665.09</v>
      </c>
      <c r="F114" s="22">
        <f t="shared" si="3"/>
        <v>0.17979342220249625</v>
      </c>
      <c r="G114" s="45" t="s">
        <v>253</v>
      </c>
    </row>
    <row r="115" spans="1:7" ht="34.5" customHeight="1" x14ac:dyDescent="0.25">
      <c r="A115" s="11" t="s">
        <v>189</v>
      </c>
      <c r="B115" s="13" t="s">
        <v>115</v>
      </c>
      <c r="C115" s="39">
        <v>36204550.890000001</v>
      </c>
      <c r="D115" s="20">
        <f>D116+D118+D120+D122+D125+D126+D128</f>
        <v>75323702.810000002</v>
      </c>
      <c r="E115" s="20">
        <f>E116+E118+E120+E122+E125+E126+E128</f>
        <v>33564075.549999997</v>
      </c>
      <c r="F115" s="22">
        <f t="shared" si="3"/>
        <v>0.44559779057415133</v>
      </c>
      <c r="G115" s="26">
        <f t="shared" si="2"/>
        <v>0.92706786094315774</v>
      </c>
    </row>
    <row r="116" spans="1:7" ht="45" customHeight="1" x14ac:dyDescent="0.25">
      <c r="A116" s="11" t="s">
        <v>190</v>
      </c>
      <c r="B116" s="13" t="s">
        <v>120</v>
      </c>
      <c r="C116" s="39">
        <v>32915948.379999999</v>
      </c>
      <c r="D116" s="20">
        <v>71390515.549999997</v>
      </c>
      <c r="E116" s="20">
        <v>33311472.52</v>
      </c>
      <c r="F116" s="22">
        <f t="shared" si="3"/>
        <v>0.46660921641152092</v>
      </c>
      <c r="G116" s="26">
        <f t="shared" si="2"/>
        <v>1.0120161854501</v>
      </c>
    </row>
    <row r="117" spans="1:7" ht="45" customHeight="1" x14ac:dyDescent="0.25">
      <c r="A117" s="11" t="s">
        <v>191</v>
      </c>
      <c r="B117" s="13" t="s">
        <v>121</v>
      </c>
      <c r="C117" s="39">
        <v>32915948.379999999</v>
      </c>
      <c r="D117" s="20">
        <v>71390515.549999997</v>
      </c>
      <c r="E117" s="20"/>
      <c r="F117" s="22">
        <f t="shared" si="3"/>
        <v>0</v>
      </c>
      <c r="G117" s="26">
        <f t="shared" si="2"/>
        <v>0</v>
      </c>
    </row>
    <row r="118" spans="1:7" ht="78" customHeight="1" x14ac:dyDescent="0.25">
      <c r="A118" s="11" t="s">
        <v>192</v>
      </c>
      <c r="B118" s="13" t="s">
        <v>122</v>
      </c>
      <c r="C118" s="39">
        <v>107384.1</v>
      </c>
      <c r="D118" s="20">
        <v>406674</v>
      </c>
      <c r="E118" s="20">
        <v>53145.8</v>
      </c>
      <c r="F118" s="22">
        <f t="shared" si="3"/>
        <v>0.13068403684523722</v>
      </c>
      <c r="G118" s="26">
        <f t="shared" si="2"/>
        <v>0.49491312028503287</v>
      </c>
    </row>
    <row r="119" spans="1:7" ht="76.5" customHeight="1" x14ac:dyDescent="0.25">
      <c r="A119" s="11" t="s">
        <v>193</v>
      </c>
      <c r="B119" s="13" t="s">
        <v>123</v>
      </c>
      <c r="C119" s="39">
        <v>107384.1</v>
      </c>
      <c r="D119" s="20">
        <v>406674</v>
      </c>
      <c r="E119" s="20">
        <v>53145.8</v>
      </c>
      <c r="F119" s="22">
        <f t="shared" si="3"/>
        <v>0.13068403684523722</v>
      </c>
      <c r="G119" s="26">
        <f t="shared" si="2"/>
        <v>0.49491312028503287</v>
      </c>
    </row>
    <row r="120" spans="1:7" ht="73.5" customHeight="1" x14ac:dyDescent="0.25">
      <c r="A120" s="11" t="s">
        <v>194</v>
      </c>
      <c r="B120" s="13" t="s">
        <v>124</v>
      </c>
      <c r="C120" s="39">
        <v>3010788</v>
      </c>
      <c r="D120" s="20">
        <v>3010788</v>
      </c>
      <c r="E120" s="20"/>
      <c r="F120" s="22">
        <f t="shared" si="3"/>
        <v>0</v>
      </c>
      <c r="G120" s="26">
        <f t="shared" si="2"/>
        <v>0</v>
      </c>
    </row>
    <row r="121" spans="1:7" ht="75" customHeight="1" x14ac:dyDescent="0.25">
      <c r="A121" s="11" t="s">
        <v>195</v>
      </c>
      <c r="B121" s="13" t="s">
        <v>125</v>
      </c>
      <c r="C121" s="39">
        <v>3010788</v>
      </c>
      <c r="D121" s="20">
        <v>3010788</v>
      </c>
      <c r="E121" s="20"/>
      <c r="F121" s="22">
        <f t="shared" si="3"/>
        <v>0</v>
      </c>
      <c r="G121" s="26">
        <f t="shared" si="2"/>
        <v>0</v>
      </c>
    </row>
    <row r="122" spans="1:7" ht="46.5" customHeight="1" x14ac:dyDescent="0.25">
      <c r="A122" s="11" t="s">
        <v>196</v>
      </c>
      <c r="B122" s="13" t="s">
        <v>116</v>
      </c>
      <c r="C122" s="39">
        <v>170430.41</v>
      </c>
      <c r="D122" s="20">
        <v>363955</v>
      </c>
      <c r="E122" s="20">
        <v>181977.5</v>
      </c>
      <c r="F122" s="22">
        <f t="shared" si="3"/>
        <v>0.5</v>
      </c>
      <c r="G122" s="26">
        <f t="shared" si="2"/>
        <v>1.0677525213956829</v>
      </c>
    </row>
    <row r="123" spans="1:7" ht="49.5" customHeight="1" x14ac:dyDescent="0.25">
      <c r="A123" s="11" t="s">
        <v>197</v>
      </c>
      <c r="B123" s="13" t="s">
        <v>117</v>
      </c>
      <c r="C123" s="39">
        <v>170430.41</v>
      </c>
      <c r="D123" s="20">
        <v>363955</v>
      </c>
      <c r="E123" s="20">
        <v>181977.5</v>
      </c>
      <c r="F123" s="22">
        <f t="shared" si="3"/>
        <v>0.5</v>
      </c>
      <c r="G123" s="26">
        <f t="shared" si="2"/>
        <v>1.0677525213956829</v>
      </c>
    </row>
    <row r="124" spans="1:7" ht="63.75" customHeight="1" x14ac:dyDescent="0.25">
      <c r="A124" s="11" t="s">
        <v>211</v>
      </c>
      <c r="B124" s="13" t="s">
        <v>212</v>
      </c>
      <c r="C124" s="39"/>
      <c r="D124" s="20">
        <v>5640</v>
      </c>
      <c r="E124" s="20"/>
      <c r="F124" s="22">
        <f t="shared" si="3"/>
        <v>0</v>
      </c>
      <c r="G124" s="26"/>
    </row>
    <row r="125" spans="1:7" ht="72" customHeight="1" x14ac:dyDescent="0.25">
      <c r="A125" s="11" t="s">
        <v>211</v>
      </c>
      <c r="B125" s="13" t="s">
        <v>213</v>
      </c>
      <c r="C125" s="36"/>
      <c r="D125" s="20">
        <v>5640</v>
      </c>
      <c r="E125" s="20"/>
      <c r="F125" s="22">
        <f t="shared" si="3"/>
        <v>0</v>
      </c>
      <c r="G125" s="26"/>
    </row>
    <row r="126" spans="1:7" ht="51.75" customHeight="1" x14ac:dyDescent="0.25">
      <c r="A126" s="11" t="s">
        <v>198</v>
      </c>
      <c r="B126" s="13" t="s">
        <v>118</v>
      </c>
      <c r="C126" s="36"/>
      <c r="D126" s="20">
        <v>36008.26</v>
      </c>
      <c r="E126" s="20">
        <v>17479.73</v>
      </c>
      <c r="F126" s="22">
        <f t="shared" si="3"/>
        <v>0.48543667480739139</v>
      </c>
      <c r="G126" s="26"/>
    </row>
    <row r="127" spans="1:7" ht="65.25" customHeight="1" x14ac:dyDescent="0.25">
      <c r="A127" s="11" t="s">
        <v>199</v>
      </c>
      <c r="B127" s="13" t="s">
        <v>119</v>
      </c>
      <c r="C127" s="36"/>
      <c r="D127" s="20">
        <v>36008.26</v>
      </c>
      <c r="E127" s="20">
        <v>17479.73</v>
      </c>
      <c r="F127" s="22">
        <f t="shared" si="3"/>
        <v>0.48543667480739139</v>
      </c>
      <c r="G127" s="26"/>
    </row>
    <row r="128" spans="1:7" ht="65.25" customHeight="1" x14ac:dyDescent="0.25">
      <c r="A128" s="11"/>
      <c r="B128" s="13" t="s">
        <v>250</v>
      </c>
      <c r="C128" s="36"/>
      <c r="D128" s="20">
        <v>110122</v>
      </c>
      <c r="E128" s="20"/>
      <c r="F128" s="22"/>
      <c r="G128" s="26"/>
    </row>
    <row r="129" spans="1:7" ht="65.25" customHeight="1" x14ac:dyDescent="0.25">
      <c r="A129" s="11"/>
      <c r="B129" s="13" t="s">
        <v>251</v>
      </c>
      <c r="C129" s="36"/>
      <c r="D129" s="20">
        <v>110122</v>
      </c>
      <c r="E129" s="20"/>
      <c r="F129" s="22"/>
      <c r="G129" s="26"/>
    </row>
    <row r="130" spans="1:7" ht="30" customHeight="1" x14ac:dyDescent="0.25">
      <c r="A130" s="11" t="s">
        <v>200</v>
      </c>
      <c r="B130" s="13" t="s">
        <v>126</v>
      </c>
      <c r="C130" s="39">
        <v>1097809.48</v>
      </c>
      <c r="D130" s="20">
        <f>D131+D133</f>
        <v>3725347</v>
      </c>
      <c r="E130" s="20">
        <f>E131+E133</f>
        <v>1569657.28</v>
      </c>
      <c r="F130" s="22">
        <f t="shared" si="3"/>
        <v>0.42134525454944199</v>
      </c>
      <c r="G130" s="26">
        <f t="shared" si="2"/>
        <v>1.4298084582035127</v>
      </c>
    </row>
    <row r="131" spans="1:7" ht="62.25" customHeight="1" x14ac:dyDescent="0.25">
      <c r="A131" s="11" t="s">
        <v>201</v>
      </c>
      <c r="B131" s="13" t="s">
        <v>127</v>
      </c>
      <c r="C131" s="39">
        <v>998677.98</v>
      </c>
      <c r="D131" s="20">
        <v>3523150</v>
      </c>
      <c r="E131" s="20">
        <f>E132</f>
        <v>1485727.59</v>
      </c>
      <c r="F131" s="22">
        <f t="shared" si="3"/>
        <v>0.42170432425528293</v>
      </c>
      <c r="G131" s="26">
        <f t="shared" si="2"/>
        <v>1.4876943516868171</v>
      </c>
    </row>
    <row r="132" spans="1:7" ht="75" customHeight="1" x14ac:dyDescent="0.25">
      <c r="A132" s="19" t="s">
        <v>202</v>
      </c>
      <c r="B132" s="13" t="s">
        <v>128</v>
      </c>
      <c r="C132" s="39">
        <v>998677.98</v>
      </c>
      <c r="D132" s="20">
        <v>3523150</v>
      </c>
      <c r="E132" s="20">
        <v>1485727.59</v>
      </c>
      <c r="F132" s="22">
        <f t="shared" si="3"/>
        <v>0.42170432425528293</v>
      </c>
      <c r="G132" s="26">
        <f t="shared" si="2"/>
        <v>1.4876943516868171</v>
      </c>
    </row>
    <row r="133" spans="1:7" ht="31.5" customHeight="1" x14ac:dyDescent="0.25">
      <c r="A133" s="17" t="s">
        <v>203</v>
      </c>
      <c r="B133" s="13" t="s">
        <v>129</v>
      </c>
      <c r="C133" s="39">
        <v>99131.5</v>
      </c>
      <c r="D133" s="20">
        <v>202197</v>
      </c>
      <c r="E133" s="20">
        <v>83929.69</v>
      </c>
      <c r="F133" s="22">
        <f t="shared" si="3"/>
        <v>0.41508870062364922</v>
      </c>
      <c r="G133" s="26">
        <f t="shared" si="2"/>
        <v>0.84665005573405028</v>
      </c>
    </row>
    <row r="134" spans="1:7" ht="30.75" customHeight="1" x14ac:dyDescent="0.25">
      <c r="A134" s="17" t="s">
        <v>204</v>
      </c>
      <c r="B134" s="13" t="s">
        <v>130</v>
      </c>
      <c r="C134" s="39">
        <v>99131.5</v>
      </c>
      <c r="D134" s="20">
        <v>202197</v>
      </c>
      <c r="E134" s="20">
        <v>83929.69</v>
      </c>
      <c r="F134" s="22">
        <f t="shared" si="3"/>
        <v>0.41508870062364922</v>
      </c>
      <c r="G134" s="26">
        <f t="shared" si="2"/>
        <v>0.84665005573405028</v>
      </c>
    </row>
    <row r="135" spans="1:7" ht="45.75" hidden="1" customHeight="1" x14ac:dyDescent="0.25">
      <c r="A135" s="11" t="s">
        <v>132</v>
      </c>
      <c r="B135" s="13" t="s">
        <v>131</v>
      </c>
      <c r="C135" s="42"/>
      <c r="D135" s="20"/>
      <c r="E135" s="20"/>
      <c r="F135" s="22" t="e">
        <f t="shared" si="3"/>
        <v>#DIV/0!</v>
      </c>
      <c r="G135" s="26" t="e">
        <f t="shared" si="2"/>
        <v>#DIV/0!</v>
      </c>
    </row>
    <row r="136" spans="1:7" ht="45.75" hidden="1" customHeight="1" x14ac:dyDescent="0.25">
      <c r="A136" s="11" t="s">
        <v>149</v>
      </c>
      <c r="B136" s="13" t="s">
        <v>133</v>
      </c>
      <c r="C136" s="42"/>
      <c r="D136" s="20"/>
      <c r="E136" s="20"/>
      <c r="F136" s="22" t="e">
        <f t="shared" si="3"/>
        <v>#DIV/0!</v>
      </c>
      <c r="G136" s="26" t="e">
        <f t="shared" si="2"/>
        <v>#DIV/0!</v>
      </c>
    </row>
    <row r="137" spans="1:7" ht="45" hidden="1" customHeight="1" x14ac:dyDescent="0.25">
      <c r="A137" s="11" t="s">
        <v>205</v>
      </c>
      <c r="B137" s="13" t="s">
        <v>133</v>
      </c>
      <c r="C137" s="42"/>
      <c r="D137" s="20"/>
      <c r="E137" s="20"/>
      <c r="F137" s="22" t="e">
        <f t="shared" si="3"/>
        <v>#DIV/0!</v>
      </c>
      <c r="G137" s="26" t="e">
        <f t="shared" si="2"/>
        <v>#DIV/0!</v>
      </c>
    </row>
    <row r="138" spans="1:7" ht="15.75" hidden="1" customHeight="1" x14ac:dyDescent="0.25">
      <c r="A138" s="12"/>
      <c r="B138" s="14"/>
      <c r="C138" s="43"/>
      <c r="D138" s="21"/>
      <c r="E138" s="21"/>
      <c r="F138" s="22" t="e">
        <f t="shared" si="3"/>
        <v>#DIV/0!</v>
      </c>
      <c r="G138" s="26" t="e">
        <f t="shared" si="2"/>
        <v>#DIV/0!</v>
      </c>
    </row>
    <row r="139" spans="1:7" ht="15.75" x14ac:dyDescent="0.25">
      <c r="A139" s="35" t="s">
        <v>138</v>
      </c>
      <c r="B139" s="35"/>
      <c r="C139" s="44">
        <v>76291984.420000002</v>
      </c>
      <c r="D139" s="30">
        <f>D6+D84</f>
        <v>183348909.48000002</v>
      </c>
      <c r="E139" s="30">
        <f>E6+E84</f>
        <v>80161488.469999999</v>
      </c>
      <c r="F139" s="31">
        <f t="shared" si="3"/>
        <v>0.43720733707851223</v>
      </c>
      <c r="G139" s="26">
        <f t="shared" si="2"/>
        <v>1.0507196670714152</v>
      </c>
    </row>
    <row r="140" spans="1:7" ht="15.75" x14ac:dyDescent="0.25">
      <c r="A140" s="7"/>
      <c r="B140" s="7"/>
      <c r="C140" s="37"/>
      <c r="D140" s="7"/>
      <c r="E140" s="7"/>
      <c r="F140" s="7"/>
      <c r="G140" s="25"/>
    </row>
    <row r="141" spans="1:7" ht="15.75" x14ac:dyDescent="0.25">
      <c r="A141" s="7"/>
      <c r="B141" s="7"/>
      <c r="C141" s="7"/>
      <c r="D141" s="7"/>
      <c r="E141" s="7"/>
      <c r="F141" s="7"/>
    </row>
  </sheetData>
  <mergeCells count="8">
    <mergeCell ref="A1:G1"/>
    <mergeCell ref="G3:G4"/>
    <mergeCell ref="B3:B4"/>
    <mergeCell ref="A3:A4"/>
    <mergeCell ref="F3:F4"/>
    <mergeCell ref="E3:E4"/>
    <mergeCell ref="D3:D4"/>
    <mergeCell ref="C3:C4"/>
  </mergeCells>
  <pageMargins left="0" right="0" top="0.59055118110236227" bottom="0" header="0" footer="0"/>
  <pageSetup paperSize="9" scale="5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cp:lastPrinted>2020-07-14T10:01:52Z</cp:lastPrinted>
  <dcterms:created xsi:type="dcterms:W3CDTF">2016-07-05T13:04:41Z</dcterms:created>
  <dcterms:modified xsi:type="dcterms:W3CDTF">2020-07-23T14:06:35Z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