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Доходы!$6:$8</definedName>
  </definedNames>
  <calcPr calcId="145621"/>
</workbook>
</file>

<file path=xl/calcChain.xml><?xml version="1.0" encoding="utf-8"?>
<calcChain xmlns="http://schemas.openxmlformats.org/spreadsheetml/2006/main">
  <c r="E164" i="2" l="1"/>
  <c r="D164" i="2"/>
  <c r="E150" i="2"/>
  <c r="E149" i="2" s="1"/>
  <c r="E148" i="2" s="1"/>
  <c r="D150" i="2"/>
  <c r="F161" i="2"/>
  <c r="E125" i="2"/>
  <c r="D125" i="2"/>
  <c r="F131" i="2"/>
  <c r="F130" i="2"/>
  <c r="F147" i="2"/>
  <c r="F133" i="2"/>
  <c r="F132" i="2"/>
  <c r="E116" i="2"/>
  <c r="D116" i="2"/>
  <c r="F121" i="2"/>
  <c r="E108" i="2" l="1"/>
  <c r="E107" i="2" s="1"/>
  <c r="E67" i="2" s="1"/>
  <c r="D108" i="2"/>
  <c r="D107" i="2" s="1"/>
  <c r="D67" i="2" s="1"/>
  <c r="E54" i="2" l="1"/>
  <c r="E50" i="2" s="1"/>
  <c r="D54" i="2"/>
  <c r="F56" i="2"/>
  <c r="E26" i="2"/>
  <c r="G29" i="2" l="1"/>
  <c r="E63" i="2"/>
  <c r="E58" i="2"/>
  <c r="E115" i="2" l="1"/>
  <c r="E114" i="2" s="1"/>
  <c r="G114" i="2" s="1"/>
  <c r="G12" i="2"/>
  <c r="G13" i="2"/>
  <c r="G14" i="2"/>
  <c r="G15" i="2"/>
  <c r="G18" i="2"/>
  <c r="G20" i="2"/>
  <c r="G22" i="2"/>
  <c r="G24" i="2"/>
  <c r="G28" i="2"/>
  <c r="G30" i="2"/>
  <c r="G31" i="2"/>
  <c r="G35" i="2"/>
  <c r="G36" i="2"/>
  <c r="G37" i="2"/>
  <c r="G38" i="2"/>
  <c r="G39" i="2"/>
  <c r="G42" i="2"/>
  <c r="G43" i="2"/>
  <c r="G44" i="2"/>
  <c r="G45" i="2"/>
  <c r="G46" i="2"/>
  <c r="G47" i="2"/>
  <c r="G48" i="2"/>
  <c r="G51" i="2"/>
  <c r="G52" i="2"/>
  <c r="G53" i="2"/>
  <c r="G55" i="2"/>
  <c r="G58" i="2"/>
  <c r="G61" i="2"/>
  <c r="G62" i="2"/>
  <c r="G63" i="2"/>
  <c r="G64" i="2"/>
  <c r="G65" i="2"/>
  <c r="G66" i="2"/>
  <c r="G67" i="2"/>
  <c r="G68" i="2"/>
  <c r="G69" i="2"/>
  <c r="G70" i="2"/>
  <c r="G72" i="2"/>
  <c r="G73" i="2"/>
  <c r="G83" i="2"/>
  <c r="G84" i="2"/>
  <c r="G111" i="2"/>
  <c r="G112" i="2"/>
  <c r="G113" i="2"/>
  <c r="G116" i="2"/>
  <c r="G117" i="2"/>
  <c r="G118" i="2"/>
  <c r="G119" i="2"/>
  <c r="G120" i="2"/>
  <c r="G123" i="2"/>
  <c r="G124" i="2"/>
  <c r="G148" i="2"/>
  <c r="G149" i="2"/>
  <c r="G150" i="2"/>
  <c r="G151" i="2"/>
  <c r="G152" i="2"/>
  <c r="G155" i="2"/>
  <c r="G156" i="2"/>
  <c r="G164" i="2"/>
  <c r="G165" i="2"/>
  <c r="G166" i="2"/>
  <c r="G169" i="2"/>
  <c r="G170" i="2"/>
  <c r="G171" i="2"/>
  <c r="G172" i="2"/>
  <c r="G173" i="2"/>
  <c r="G174" i="2"/>
  <c r="G115" i="2" l="1"/>
  <c r="E57" i="2"/>
  <c r="E41" i="2"/>
  <c r="E40" i="2" s="1"/>
  <c r="E34" i="2"/>
  <c r="G34" i="2" s="1"/>
  <c r="E17" i="2"/>
  <c r="E11" i="2"/>
  <c r="G57" i="2" l="1"/>
  <c r="E49" i="2"/>
  <c r="G49" i="2" s="1"/>
  <c r="G54" i="2"/>
  <c r="G40" i="2"/>
  <c r="G41" i="2"/>
  <c r="G26" i="2"/>
  <c r="G27" i="2"/>
  <c r="E16" i="2"/>
  <c r="G16" i="2" s="1"/>
  <c r="G17" i="2"/>
  <c r="E10" i="2"/>
  <c r="E9" i="2" s="1"/>
  <c r="G11" i="2"/>
  <c r="D11" i="2"/>
  <c r="D10" i="2" s="1"/>
  <c r="D17" i="2"/>
  <c r="D16" i="2" s="1"/>
  <c r="D26" i="2"/>
  <c r="D34" i="2"/>
  <c r="D41" i="2"/>
  <c r="D40" i="2" s="1"/>
  <c r="D50" i="2"/>
  <c r="D49" i="2" s="1"/>
  <c r="D57" i="2"/>
  <c r="F158" i="2"/>
  <c r="F157" i="2"/>
  <c r="F138" i="2"/>
  <c r="F137" i="2"/>
  <c r="F136" i="2"/>
  <c r="D9" i="2" l="1"/>
  <c r="E175" i="2"/>
  <c r="G50" i="2"/>
  <c r="G10" i="2"/>
  <c r="F10" i="2"/>
  <c r="F11" i="2"/>
  <c r="F12" i="2"/>
  <c r="F13" i="2"/>
  <c r="F14" i="2"/>
  <c r="F15" i="2"/>
  <c r="F16" i="2"/>
  <c r="F17" i="2"/>
  <c r="F19" i="2"/>
  <c r="F21" i="2"/>
  <c r="F23" i="2"/>
  <c r="F25" i="2"/>
  <c r="F26" i="2"/>
  <c r="F27" i="2"/>
  <c r="F28" i="2"/>
  <c r="F29" i="2"/>
  <c r="F30" i="2"/>
  <c r="F31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7" i="2"/>
  <c r="F58" i="2"/>
  <c r="F61" i="2"/>
  <c r="F62" i="2"/>
  <c r="F67" i="2"/>
  <c r="F68" i="2"/>
  <c r="F69" i="2"/>
  <c r="F70" i="2"/>
  <c r="F72" i="2"/>
  <c r="F73" i="2"/>
  <c r="F74" i="2"/>
  <c r="F79" i="2"/>
  <c r="F83" i="2"/>
  <c r="F84" i="2"/>
  <c r="F111" i="2"/>
  <c r="F112" i="2"/>
  <c r="F113" i="2"/>
  <c r="F116" i="2"/>
  <c r="F117" i="2"/>
  <c r="F118" i="2"/>
  <c r="F119" i="2"/>
  <c r="F120" i="2"/>
  <c r="F123" i="2"/>
  <c r="F124" i="2"/>
  <c r="F125" i="2"/>
  <c r="F126" i="2"/>
  <c r="F127" i="2"/>
  <c r="F128" i="2"/>
  <c r="F129" i="2"/>
  <c r="F134" i="2"/>
  <c r="F135" i="2"/>
  <c r="F139" i="2"/>
  <c r="F140" i="2"/>
  <c r="F141" i="2"/>
  <c r="F142" i="2"/>
  <c r="F143" i="2"/>
  <c r="F144" i="2"/>
  <c r="F145" i="2"/>
  <c r="F146" i="2"/>
  <c r="F150" i="2"/>
  <c r="F151" i="2"/>
  <c r="F152" i="2"/>
  <c r="F153" i="2"/>
  <c r="F154" i="2"/>
  <c r="F155" i="2"/>
  <c r="F156" i="2"/>
  <c r="F159" i="2"/>
  <c r="F160" i="2"/>
  <c r="F164" i="2"/>
  <c r="F165" i="2"/>
  <c r="F166" i="2"/>
  <c r="F169" i="2"/>
  <c r="F170" i="2"/>
  <c r="F171" i="2"/>
  <c r="F172" i="2"/>
  <c r="F173" i="2"/>
  <c r="F174" i="2"/>
  <c r="G9" i="2" l="1"/>
  <c r="F9" i="2"/>
  <c r="G175" i="2" l="1"/>
  <c r="F149" i="2"/>
  <c r="D148" i="2"/>
  <c r="F148" i="2" s="1"/>
  <c r="D115" i="2" l="1"/>
  <c r="F115" i="2" l="1"/>
  <c r="D114" i="2"/>
  <c r="F114" i="2" l="1"/>
  <c r="D175" i="2"/>
  <c r="F175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9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<sst xmlns="http://schemas.openxmlformats.org/spreadsheetml/2006/main" count="343" uniqueCount="329">
  <si>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</si>
  <si>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</si>
  <si>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</si>
  <si>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</si>
  <si>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</si>
  <si>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</si>
  <si>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</si>
  <si>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</si>
  <si>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</si>
  <si>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</si>
  <si>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</si>
  <si>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</si>
  <si>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</si>
  <si>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</si>
  <si>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</si>
  <si>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</si>
  <si>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</si>
  <si>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</si>
  <si>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</si>
  <si>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</si>
  <si>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</si>
  <si>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</si>
  <si>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</si>
  <si>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</si>
  <si>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</si>
  <si>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</si>
  <si>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</si>
  <si>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</si>
  <si>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</si>
  <si>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</si>
  <si>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</si>
  <si>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</si>
  <si>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</si>
  <si>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</si>
  <si>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</si>
  <si>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</si>
  <si>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</si>
  <si>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</si>
  <si>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</si>
  <si>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</si>
  <si>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</si>
  <si>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</si>
  <si>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</si>
  <si>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</si>
  <si>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</si>
  <si>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</si>
  <si>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</si>
  <si>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</si>
  <si>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</si>
  <si>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</si>
  <si>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</si>
  <si>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</si>
  <si>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</si>
  <si>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</si>
  <si>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</si>
  <si>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</si>
  <si>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</si>
  <si>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</si>
  <si>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</si>
  <si>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</si>
  <si>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</si>
  <si>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</si>
  <si>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</si>
  <si>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</si>
  <si>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</si>
  <si>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</si>
  <si>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</si>
  <si>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</si>
  <si>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</si>
  <si>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</si>
  <si>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</si>
  <si>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</si>
  <si>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</si>
  <si>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</si>
  <si>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</si>
  <si>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</si>
  <si>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</si>
  <si>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</si>
  <si>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</si>
  <si>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</si>
  <si>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</si>
  <si>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</si>
  <si>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</si>
  <si>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</si>
  <si>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</si>
  <si>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</si>
  <si>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</si>
  <si>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</si>
  <si>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</si>
  <si>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</si>
  <si>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</si>
  <si>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</si>
  <si>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</si>
  <si>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</si>
  <si>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</si>
  <si>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</si>
  <si>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</si>
  <si>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</si>
  <si>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</si>
  <si>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</si>
  <si>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</si>
  <si>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</si>
  <si>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</si>
  <si>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</si>
  <si>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</si>
  <si>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</si>
  <si>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</si>
  <si>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</si>
  <si>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</si>
  <si>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</si>
  <si>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</si>
  <si>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</si>
  <si>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</si>
  <si>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</si>
  <si>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</si>
  <si>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</si>
  <si>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</si>
  <si>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</si>
  <si>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</si>
  <si>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</si>
  <si>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</si>
  <si>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</si>
  <si>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</si>
  <si>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</si>
  <si>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</si>
  <si>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</si>
  <si>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</si>
  <si>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</si>
  <si>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</si>
  <si>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</si>
  <si>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</si>
  <si>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</si>
  <si>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</si>
  <si>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</si>
  <si>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</si>
  <si>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</si>
  <si>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</si>
  <si>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</si>
  <si>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</si>
  <si>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</si>
  <si>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</si>
  <si>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</si>
  <si>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</si>
  <si>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</si>
  <si>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</si>
  <si>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</si>
  <si>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</si>
  <si>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</si>
  <si>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</si>
  <si>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</si>
  <si>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</si>
  <si>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</si>
  <si>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</si>
  <si>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</si>
  <si>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</si>
  <si>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</si>
  <si>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</si>
  <si>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</si>
  <si>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</si>
  <si>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</si>
  <si>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</si>
  <si>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</si>
  <si>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</si>
  <si>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</si>
  <si>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</si>
  <si>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</si>
  <si>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</si>
  <si>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</si>
  <si>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</si>
  <si>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</si>
  <si>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</si>
  <si>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</si>
  <si>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</si>
  <si>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</si>
  <si>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</si>
  <si>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</si>
  <si>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</si>
  <si>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</si>
  <si>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</si>
  <si>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</si>
  <si>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</si>
  <si>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</si>
  <si>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</si>
  <si>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</si>
  <si>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</si>
  <si>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</si>
  <si>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</si>
  <si>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</si>
  <si>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</si>
  <si>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</si>
  <si>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</si>
  <si>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</si>
  <si>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</si>
  <si>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</si>
  <si>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</si>
  <si>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</si>
  <si>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</si>
  <si>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</si>
  <si>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</si>
  <si>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</si>
  <si>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</si>
  <si>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</si>
  <si>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</si>
  <si>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</si>
  <si>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</si>
  <si>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</si>
  <si>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</si>
  <si>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</si>
  <si>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</si>
  <si>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</si>
  <si>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</si>
  <si>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</si>
  <si>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</si>
  <si>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</si>
  <si>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</si>
  <si>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</si>
  <si>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</si>
  <si>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</si>
  <si>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</si>
  <si>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</si>
  <si>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</si>
  <si>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</si>
  <si>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</si>
  <si>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</si>
  <si>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</si>
  <si>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</si>
  <si>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</si>
  <si>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</si>
  <si>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</si>
  <si>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</si>
  <si>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</si>
  <si>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</si>
  <si>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</si>
  <si>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</si>
  <si>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</si>
  <si>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</si>
  <si>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</si>
  <si>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</si>
  <si>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Доходы, поступающие в порядке возмещения расходов, понесенных в связи с эксплуатацией имущества</t>
  </si>
  <si>
    <t>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</si>
  <si>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</si>
  <si>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</si>
  <si>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</si>
  <si>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</si>
  <si>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</si>
  <si>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</si>
  <si>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</si>
  <si>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</si>
  <si>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</si>
  <si>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Кассовое исполнение за 9 месяцев 2019 года</t>
  </si>
  <si>
    <t>Уточненные назначения на 2020 год</t>
  </si>
  <si>
    <t>Кассовое исполнение за 9 месяцев 2020 года</t>
  </si>
  <si>
    <t>Темп роста 2020 года к соответствующему периоду 2019 года</t>
  </si>
  <si>
    <t>000 1 16 01050 01 0000 140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</si>
  <si>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</si>
  <si>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</si>
  <si>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</si>
  <si>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</si>
  <si>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</si>
  <si>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</si>
  <si>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</si>
  <si>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</si>
  <si>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</si>
  <si>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000 1 16 01073 01 0000 140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</si>
  <si>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</si>
  <si>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</si>
  <si>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</si>
  <si>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000 1 16 01083 01 0000 140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</si>
  <si>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</si>
  <si>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</si>
  <si>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</si>
  <si>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000 1 16 01143 01 0000 140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</si>
  <si>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</si>
  <si>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000 1 16 01190 01 0000 140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</si>
  <si>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</si>
  <si>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</si>
  <si>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</si>
  <si>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</si>
  <si>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</si>
  <si>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>000 1 16 01170 01 0000 140</t>
  </si>
  <si>
    <t>000 1 16 01173 01 0000 140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</si>
  <si>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</si>
  <si>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 налагаемые мировыми судьями, комиссиями по делам несовершеннолетних и защите их прав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</si>
  <si>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</si>
  <si>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</si>
  <si>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000 1 16 01200 01 0000 140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</si>
  <si>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</si>
  <si>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</si>
  <si>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</si>
  <si>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</si>
  <si>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</si>
  <si>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000 1 16 02000 02 0000 140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</si>
  <si>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</si>
  <si>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</si>
  <si>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</si>
  <si>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000 1 16 10120 00 0000 140</t>
  </si>
  <si>
    <t>000 1 16 10123 01 0000 140</t>
  </si>
  <si>
    <t>000 1 16 10129 01 0000 140</t>
  </si>
  <si>
    <t>Платежи в целях возмещения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</si>
  <si>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</si>
  <si>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</si>
  <si>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</si>
  <si>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000 1 16 10000 01 0000 140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</si>
  <si>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 ской Федерации</t>
  </si>
  <si>
    <t xml:space="preserve">  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 ской Федерации</t>
  </si>
  <si>
    <t>000 2021585300 0000 150</t>
  </si>
  <si>
    <t>000 2021585305 0000 150</t>
  </si>
  <si>
    <t>00 2022530105 0000 150</t>
  </si>
  <si>
    <t>00 2022530100 0000 150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</si>
  <si>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</si>
  <si>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</si>
  <si>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Прочие субсидии </t>
  </si>
  <si>
    <t>Субсидии бюджетам реализацию мероприятий по обеспечению жильем молодых семей</t>
  </si>
  <si>
    <t>000 202252800 0000 150</t>
  </si>
  <si>
    <t>000 202252805 0000 150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</si>
  <si>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</si>
  <si>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</si>
  <si>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000 2023512005 0000 150</t>
  </si>
  <si>
    <t>000 2023546900 0000 150</t>
  </si>
  <si>
    <t>000 2023546905 0000 150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</si>
  <si>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</si>
  <si>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проведениеВсероссийской переписи населения 2020 года</t>
  </si>
  <si>
    <t>000 2024530300 0000 150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</si>
  <si>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</si>
  <si>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</si>
  <si>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</si>
  <si>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000 1 16 01333 01 0000 140</t>
  </si>
  <si>
    <t>000 1 16 01333 00 0000 140</t>
  </si>
  <si>
    <t>Доходы бюджета Жирятинского муниципального района Брянской области за 9 месяцев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</si>
</sst>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3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5" fillId="0" borderId="1" xfId="5" applyNumberFormat="1" applyFont="1" applyAlignment="1" applyProtection="1"/>
    <xf numFmtId="165" fontId="13" fillId="0" borderId="51" xfId="184" applyNumberFormat="1" applyFont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0" borderId="51" xfId="9" applyNumberFormat="1" applyBorder="1" applyProtection="1">
      <protection locked="0"/>
    </xf>
    <xf numFmtId="43" fontId="13" fillId="0" borderId="51" xfId="185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165" fontId="3" fillId="0" borderId="51" xfId="184" applyNumberFormat="1" applyFont="1" applyBorder="1" applyProtection="1"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43" fontId="14" fillId="0" borderId="51" xfId="185" applyFont="1" applyBorder="1" applyAlignment="1" applyProtection="1">
      <alignment wrapText="1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165" fontId="6" fillId="0" borderId="51" xfId="184" applyNumberFormat="1" applyFont="1" applyBorder="1" applyProtection="1"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0" fontId="16" fillId="0" borderId="51" xfId="0" applyFont="1" applyBorder="1" applyProtection="1">
      <protection locked="0"/>
    </xf>
    <xf numFmtId="43" fontId="18" fillId="0" borderId="51" xfId="185" applyFont="1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43" fontId="16" fillId="0" borderId="51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  <protection locked="0"/>
    </xf>
    <xf numFmtId="43" fontId="15" fillId="0" borderId="53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</xf>
    <xf numFmtId="0" fontId="15" fillId="0" borderId="51" xfId="36" applyNumberFormat="1" applyFont="1" applyBorder="1" applyAlignment="1" applyProtection="1">
      <alignment wrapText="1"/>
      <protection locked="0"/>
    </xf>
    <xf numFmtId="0" fontId="15" fillId="0" borderId="51" xfId="16" applyNumberFormat="1" applyFont="1" applyBorder="1" applyAlignment="1" applyProtection="1">
      <protection locked="0"/>
    </xf>
    <xf numFmtId="43" fontId="16" fillId="0" borderId="51" xfId="185" applyFont="1" applyBorder="1" applyProtection="1">
      <protection locked="0"/>
    </xf>
    <xf numFmtId="49" fontId="16" fillId="0" borderId="51" xfId="38" applyNumberFormat="1" applyFont="1" applyBorder="1" applyProtection="1">
      <alignment horizontal="center"/>
      <protection locked="0"/>
    </xf>
    <xf numFmtId="0" fontId="16" fillId="0" borderId="51" xfId="36" applyNumberFormat="1" applyFont="1" applyBorder="1" applyAlignment="1" applyProtection="1">
      <alignment wrapText="1"/>
      <protection locked="0"/>
    </xf>
    <xf numFmtId="165" fontId="16" fillId="0" borderId="51" xfId="184" applyNumberFormat="1" applyFont="1" applyBorder="1" applyAlignment="1" applyProtection="1">
      <alignment horizontal="right"/>
      <protection locked="0"/>
    </xf>
    <xf numFmtId="165" fontId="19" fillId="0" borderId="51" xfId="184" applyNumberFormat="1" applyFont="1" applyBorder="1" applyProtection="1">
      <protection locked="0"/>
    </xf>
    <xf numFmtId="4" fontId="20" fillId="0" borderId="51" xfId="29" applyNumberFormat="1" applyFont="1" applyBorder="1" applyProtection="1">
      <alignment horizontal="right"/>
      <protection locked="0"/>
    </xf>
    <xf numFmtId="4" fontId="18" fillId="0" borderId="51" xfId="29" applyNumberFormat="1" applyFont="1" applyBorder="1" applyProtection="1">
      <alignment horizontal="right"/>
      <protection locked="0"/>
    </xf>
    <xf numFmtId="0" fontId="13" fillId="0" borderId="51" xfId="9" applyNumberFormat="1" applyFont="1" applyBorder="1" applyAlignment="1" applyProtection="1">
      <alignment wrapText="1"/>
      <protection locked="0"/>
    </xf>
    <xf numFmtId="0" fontId="15" fillId="0" borderId="51" xfId="0" applyFont="1" applyBorder="1" applyAlignment="1">
      <alignment wrapText="1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8"/>
  <sheetViews>
    <sheetView tabSelected="1" view="pageBreakPreview" zoomScale="80" zoomScaleNormal="100" zoomScaleSheetLayoutView="80" workbookViewId="0">
      <pane ySplit="1" topLeftCell="A2" activePane="bottomLeft" state="frozen"/>
      <selection pane="bottomLeft" activeCell="F9" sqref="F9"/>
    </sheetView>
  </sheetViews>
  <sheetFormatPr defaultColWidth="9.140625" defaultRowHeight="15" x14ac:dyDescent="0.25"/>
  <cols>
    <col min="1" max="1" width="26.140625" style="1" customWidth="1"/>
    <col min="2" max="2" width="60" style="1" customWidth="1"/>
    <col min="3" max="3" width="20.7109375" style="1" customWidth="1"/>
    <col min="4" max="4" width="17.140625" style="1" customWidth="1"/>
    <col min="5" max="5" width="18.7109375" style="1" customWidth="1"/>
    <col min="6" max="6" width="16.140625" style="1" customWidth="1"/>
    <col min="7" max="7" width="15" style="1" customWidth="1"/>
    <col min="8" max="16384" width="9.140625" style="1"/>
  </cols>
  <sheetData>
    <row r="1" spans="1:7" ht="17.100000000000001" customHeight="1" x14ac:dyDescent="0.25">
      <c r="A1" s="65"/>
      <c r="B1" s="65"/>
      <c r="C1" s="25"/>
      <c r="D1" s="2"/>
      <c r="E1" s="3"/>
      <c r="F1" s="3"/>
      <c r="G1" s="3"/>
    </row>
    <row r="2" spans="1:7" ht="17.100000000000001" customHeight="1" x14ac:dyDescent="0.25">
      <c r="A2" s="65"/>
      <c r="B2" s="65"/>
      <c r="C2" s="25"/>
      <c r="D2" s="63"/>
      <c r="E2" s="63"/>
      <c r="F2" s="63"/>
      <c r="G2" s="23"/>
    </row>
    <row r="3" spans="1:7" ht="15" customHeight="1" x14ac:dyDescent="0.25">
      <c r="A3" s="6"/>
      <c r="B3" s="6"/>
      <c r="C3" s="6"/>
      <c r="D3" s="6"/>
      <c r="E3" s="7"/>
      <c r="F3" s="7"/>
      <c r="G3" s="3"/>
    </row>
    <row r="4" spans="1:7" ht="12.95" customHeight="1" x14ac:dyDescent="0.25">
      <c r="A4" s="64" t="s">
        <v>328</v>
      </c>
      <c r="B4" s="64"/>
      <c r="C4" s="64"/>
      <c r="D4" s="64"/>
      <c r="E4" s="64"/>
      <c r="F4" s="64"/>
      <c r="G4" s="3"/>
    </row>
    <row r="5" spans="1:7" ht="24.75" customHeight="1" x14ac:dyDescent="0.25">
      <c r="A5" s="8"/>
      <c r="B5" s="4"/>
      <c r="C5" s="4"/>
      <c r="D5" s="5"/>
      <c r="E5" s="7"/>
      <c r="F5" s="7"/>
      <c r="G5" s="3"/>
    </row>
    <row r="6" spans="1:7" ht="11.25" customHeight="1" x14ac:dyDescent="0.25">
      <c r="A6" s="57" t="s">
        <v>147</v>
      </c>
      <c r="B6" s="55" t="s">
        <v>148</v>
      </c>
      <c r="C6" s="61" t="s">
        <v>249</v>
      </c>
      <c r="D6" s="59" t="s">
        <v>250</v>
      </c>
      <c r="E6" s="59" t="s">
        <v>251</v>
      </c>
      <c r="F6" s="59" t="s">
        <v>149</v>
      </c>
      <c r="G6" s="53" t="s">
        <v>252</v>
      </c>
    </row>
    <row r="7" spans="1:7" ht="72" customHeight="1" x14ac:dyDescent="0.25">
      <c r="A7" s="58"/>
      <c r="B7" s="56"/>
      <c r="C7" s="62"/>
      <c r="D7" s="60"/>
      <c r="E7" s="60"/>
      <c r="F7" s="60"/>
      <c r="G7" s="54"/>
    </row>
    <row r="8" spans="1:7" ht="12" customHeight="1" x14ac:dyDescent="0.25">
      <c r="A8" s="10" t="s">
        <v>0</v>
      </c>
      <c r="B8" s="10" t="s">
        <v>1</v>
      </c>
      <c r="C8" s="10"/>
      <c r="D8" s="11" t="s">
        <v>2</v>
      </c>
      <c r="E8" s="11" t="s">
        <v>3</v>
      </c>
      <c r="F8" s="11"/>
      <c r="G8" s="26"/>
    </row>
    <row r="9" spans="1:7" ht="25.5" customHeight="1" x14ac:dyDescent="0.25">
      <c r="A9" s="30" t="s">
        <v>5</v>
      </c>
      <c r="B9" s="31" t="s">
        <v>4</v>
      </c>
      <c r="C9" s="32">
        <v>31039672.239999998</v>
      </c>
      <c r="D9" s="33">
        <f>D10+D16+D26+D34+D40+D49+D57+D63+D67</f>
        <v>45354809</v>
      </c>
      <c r="E9" s="33">
        <f>E10+E16+E26+E34+E40+E49+E57+E63+E67</f>
        <v>33721595.370000005</v>
      </c>
      <c r="F9" s="34">
        <f>E9/D9</f>
        <v>0.74350650159280807</v>
      </c>
      <c r="G9" s="35">
        <f>E9/C9</f>
        <v>1.086403075047419</v>
      </c>
    </row>
    <row r="10" spans="1:7" ht="28.5" customHeight="1" x14ac:dyDescent="0.25">
      <c r="A10" s="30" t="s">
        <v>7</v>
      </c>
      <c r="B10" s="31" t="s">
        <v>6</v>
      </c>
      <c r="C10" s="32">
        <v>22934426.399999999</v>
      </c>
      <c r="D10" s="33">
        <f>D11</f>
        <v>33904200</v>
      </c>
      <c r="E10" s="33">
        <f>E11</f>
        <v>25402792.940000001</v>
      </c>
      <c r="F10" s="34">
        <f t="shared" ref="F10:F113" si="0">E10/D10</f>
        <v>0.74925209679036819</v>
      </c>
      <c r="G10" s="35">
        <f t="shared" ref="G10:G73" si="1">E10/C10</f>
        <v>1.1076271321091338</v>
      </c>
    </row>
    <row r="11" spans="1:7" ht="15" customHeight="1" x14ac:dyDescent="0.25">
      <c r="A11" s="30" t="s">
        <v>9</v>
      </c>
      <c r="B11" s="31" t="s">
        <v>8</v>
      </c>
      <c r="C11" s="32">
        <v>22934426.399999999</v>
      </c>
      <c r="D11" s="33">
        <f>D12+D13+D14+D15</f>
        <v>33904200</v>
      </c>
      <c r="E11" s="33">
        <f>E12+E13+E14+E15</f>
        <v>25402792.940000001</v>
      </c>
      <c r="F11" s="34">
        <f t="shared" si="0"/>
        <v>0.74925209679036819</v>
      </c>
      <c r="G11" s="35">
        <f t="shared" si="1"/>
        <v>1.1076271321091338</v>
      </c>
    </row>
    <row r="12" spans="1:7" ht="78" customHeight="1" x14ac:dyDescent="0.25">
      <c r="A12" s="12" t="s">
        <v>11</v>
      </c>
      <c r="B12" s="14" t="s">
        <v>10</v>
      </c>
      <c r="C12" s="27">
        <v>22539040.829999998</v>
      </c>
      <c r="D12" s="21">
        <v>33327900</v>
      </c>
      <c r="E12" s="21">
        <v>25418165.260000002</v>
      </c>
      <c r="F12" s="24">
        <f t="shared" si="0"/>
        <v>0.76266927289148134</v>
      </c>
      <c r="G12" s="29">
        <f t="shared" si="1"/>
        <v>1.12773943894577</v>
      </c>
    </row>
    <row r="13" spans="1:7" ht="125.25" customHeight="1" x14ac:dyDescent="0.25">
      <c r="A13" s="12" t="s">
        <v>13</v>
      </c>
      <c r="B13" s="14" t="s">
        <v>12</v>
      </c>
      <c r="C13" s="27">
        <v>96448.47</v>
      </c>
      <c r="D13" s="21">
        <v>135600</v>
      </c>
      <c r="E13" s="21">
        <v>-128221.88</v>
      </c>
      <c r="F13" s="24">
        <f t="shared" si="0"/>
        <v>-0.94558908554572274</v>
      </c>
      <c r="G13" s="29">
        <f t="shared" si="1"/>
        <v>-1.3294340490834122</v>
      </c>
    </row>
    <row r="14" spans="1:7" ht="45.75" customHeight="1" x14ac:dyDescent="0.25">
      <c r="A14" s="12" t="s">
        <v>15</v>
      </c>
      <c r="B14" s="14" t="s">
        <v>14</v>
      </c>
      <c r="C14" s="27">
        <v>169219.26</v>
      </c>
      <c r="D14" s="21">
        <v>237300</v>
      </c>
      <c r="E14" s="21">
        <v>99835.41</v>
      </c>
      <c r="F14" s="24">
        <f t="shared" si="0"/>
        <v>0.42071390644753476</v>
      </c>
      <c r="G14" s="29">
        <f t="shared" si="1"/>
        <v>0.5899766374111316</v>
      </c>
    </row>
    <row r="15" spans="1:7" ht="92.25" customHeight="1" x14ac:dyDescent="0.25">
      <c r="A15" s="12" t="s">
        <v>17</v>
      </c>
      <c r="B15" s="14" t="s">
        <v>16</v>
      </c>
      <c r="C15" s="27">
        <v>129717.84</v>
      </c>
      <c r="D15" s="21">
        <v>203400</v>
      </c>
      <c r="E15" s="21">
        <v>13014.15</v>
      </c>
      <c r="F15" s="24">
        <f t="shared" si="0"/>
        <v>6.3983038348082596E-2</v>
      </c>
      <c r="G15" s="29">
        <f t="shared" si="1"/>
        <v>0.10032660118299842</v>
      </c>
    </row>
    <row r="16" spans="1:7" ht="31.5" customHeight="1" x14ac:dyDescent="0.25">
      <c r="A16" s="30" t="s">
        <v>19</v>
      </c>
      <c r="B16" s="31" t="s">
        <v>18</v>
      </c>
      <c r="C16" s="32">
        <v>4989288.54</v>
      </c>
      <c r="D16" s="33">
        <f>D17</f>
        <v>7066205</v>
      </c>
      <c r="E16" s="33">
        <f>E17</f>
        <v>4662512.68</v>
      </c>
      <c r="F16" s="34">
        <f t="shared" si="0"/>
        <v>0.6598326371793628</v>
      </c>
      <c r="G16" s="35">
        <f t="shared" si="1"/>
        <v>0.93450451755191521</v>
      </c>
    </row>
    <row r="17" spans="1:7" ht="28.5" customHeight="1" x14ac:dyDescent="0.25">
      <c r="A17" s="12" t="s">
        <v>21</v>
      </c>
      <c r="B17" s="14" t="s">
        <v>20</v>
      </c>
      <c r="C17" s="27">
        <v>4989288.54</v>
      </c>
      <c r="D17" s="21">
        <f>D19+D21+D23+D25</f>
        <v>7066205</v>
      </c>
      <c r="E17" s="21">
        <f>E19+E21+E23+E25</f>
        <v>4662512.68</v>
      </c>
      <c r="F17" s="24">
        <f t="shared" si="0"/>
        <v>0.6598326371793628</v>
      </c>
      <c r="G17" s="29">
        <f t="shared" si="1"/>
        <v>0.93450451755191521</v>
      </c>
    </row>
    <row r="18" spans="1:7" ht="0.6" customHeight="1" x14ac:dyDescent="0.25">
      <c r="A18" s="12" t="s">
        <v>23</v>
      </c>
      <c r="B18" s="14" t="s">
        <v>22</v>
      </c>
      <c r="C18" s="27"/>
      <c r="D18" s="21"/>
      <c r="E18" s="21"/>
      <c r="F18" s="24"/>
      <c r="G18" s="29" t="e">
        <f t="shared" si="1"/>
        <v>#DIV/0!</v>
      </c>
    </row>
    <row r="19" spans="1:7" ht="112.5" customHeight="1" x14ac:dyDescent="0.25">
      <c r="A19" s="12" t="s">
        <v>229</v>
      </c>
      <c r="B19" s="14" t="s">
        <v>233</v>
      </c>
      <c r="C19" s="27">
        <v>2258554.16</v>
      </c>
      <c r="D19" s="21">
        <v>3237992</v>
      </c>
      <c r="E19" s="21">
        <v>2173699.67</v>
      </c>
      <c r="F19" s="24">
        <f t="shared" si="0"/>
        <v>0.67131100694504497</v>
      </c>
      <c r="G19" s="29"/>
    </row>
    <row r="20" spans="1:7" ht="0.6" customHeight="1" x14ac:dyDescent="0.25">
      <c r="A20" s="12" t="s">
        <v>25</v>
      </c>
      <c r="B20" s="14" t="s">
        <v>24</v>
      </c>
      <c r="C20" s="27"/>
      <c r="D20" s="21"/>
      <c r="E20" s="21"/>
      <c r="F20" s="24"/>
      <c r="G20" s="29" t="e">
        <f t="shared" si="1"/>
        <v>#DIV/0!</v>
      </c>
    </row>
    <row r="21" spans="1:7" ht="144" customHeight="1" x14ac:dyDescent="0.25">
      <c r="A21" s="12" t="s">
        <v>230</v>
      </c>
      <c r="B21" s="14" t="s">
        <v>234</v>
      </c>
      <c r="C21" s="27">
        <v>17170.96</v>
      </c>
      <c r="D21" s="21">
        <v>16686</v>
      </c>
      <c r="E21" s="21">
        <v>15006.31</v>
      </c>
      <c r="F21" s="24">
        <f t="shared" si="0"/>
        <v>0.8993353709696752</v>
      </c>
      <c r="G21" s="29"/>
    </row>
    <row r="22" spans="1:7" ht="96.6" hidden="1" customHeight="1" x14ac:dyDescent="0.25">
      <c r="A22" s="12" t="s">
        <v>27</v>
      </c>
      <c r="B22" s="14" t="s">
        <v>26</v>
      </c>
      <c r="C22" s="27"/>
      <c r="D22" s="21"/>
      <c r="E22" s="21"/>
      <c r="F22" s="24"/>
      <c r="G22" s="29" t="e">
        <f t="shared" si="1"/>
        <v>#DIV/0!</v>
      </c>
    </row>
    <row r="23" spans="1:7" ht="124.9" customHeight="1" x14ac:dyDescent="0.25">
      <c r="A23" s="12" t="s">
        <v>231</v>
      </c>
      <c r="B23" s="14" t="s">
        <v>235</v>
      </c>
      <c r="C23" s="27">
        <v>3095552.8</v>
      </c>
      <c r="D23" s="21">
        <v>4229419</v>
      </c>
      <c r="E23" s="21">
        <v>2898390.31</v>
      </c>
      <c r="F23" s="24">
        <f t="shared" si="0"/>
        <v>0.68529278134892757</v>
      </c>
      <c r="G23" s="29"/>
    </row>
    <row r="24" spans="1:7" ht="1.1499999999999999" customHeight="1" x14ac:dyDescent="0.25">
      <c r="A24" s="12" t="s">
        <v>29</v>
      </c>
      <c r="B24" s="14" t="s">
        <v>28</v>
      </c>
      <c r="C24" s="27"/>
      <c r="D24" s="21"/>
      <c r="E24" s="21"/>
      <c r="F24" s="24"/>
      <c r="G24" s="29" t="e">
        <f t="shared" si="1"/>
        <v>#DIV/0!</v>
      </c>
    </row>
    <row r="25" spans="1:7" ht="132.75" customHeight="1" x14ac:dyDescent="0.25">
      <c r="A25" s="12" t="s">
        <v>232</v>
      </c>
      <c r="B25" s="14" t="s">
        <v>236</v>
      </c>
      <c r="C25" s="27">
        <v>-381989.38</v>
      </c>
      <c r="D25" s="21">
        <v>-417892</v>
      </c>
      <c r="E25" s="21">
        <v>-424583.61</v>
      </c>
      <c r="F25" s="24">
        <f t="shared" si="0"/>
        <v>1.0160127736352933</v>
      </c>
      <c r="G25" s="29"/>
    </row>
    <row r="26" spans="1:7" ht="15" customHeight="1" x14ac:dyDescent="0.25">
      <c r="A26" s="30" t="s">
        <v>31</v>
      </c>
      <c r="B26" s="31" t="s">
        <v>30</v>
      </c>
      <c r="C26" s="32">
        <v>1190740.75</v>
      </c>
      <c r="D26" s="33">
        <f>D27+D30</f>
        <v>1362000</v>
      </c>
      <c r="E26" s="33">
        <f>E27+E30+E32</f>
        <v>1220182.0699999998</v>
      </c>
      <c r="F26" s="34">
        <f t="shared" si="0"/>
        <v>0.89587523494860488</v>
      </c>
      <c r="G26" s="35">
        <f t="shared" si="1"/>
        <v>1.0247252141156669</v>
      </c>
    </row>
    <row r="27" spans="1:7" ht="27" customHeight="1" x14ac:dyDescent="0.25">
      <c r="A27" s="12" t="s">
        <v>33</v>
      </c>
      <c r="B27" s="14" t="s">
        <v>32</v>
      </c>
      <c r="C27" s="27">
        <v>959472.97</v>
      </c>
      <c r="D27" s="21">
        <v>1127000</v>
      </c>
      <c r="E27" s="21">
        <v>1036367.82</v>
      </c>
      <c r="F27" s="24">
        <f t="shared" si="0"/>
        <v>0.91958102928127772</v>
      </c>
      <c r="G27" s="29">
        <f t="shared" si="1"/>
        <v>1.080142799645518</v>
      </c>
    </row>
    <row r="28" spans="1:7" ht="27" customHeight="1" x14ac:dyDescent="0.25">
      <c r="A28" s="12" t="s">
        <v>34</v>
      </c>
      <c r="B28" s="14" t="s">
        <v>32</v>
      </c>
      <c r="C28" s="27">
        <v>959362.44</v>
      </c>
      <c r="D28" s="21">
        <v>1127000</v>
      </c>
      <c r="E28" s="21">
        <v>1036367.82</v>
      </c>
      <c r="F28" s="24">
        <f t="shared" si="0"/>
        <v>0.91958102928127772</v>
      </c>
      <c r="G28" s="29">
        <f t="shared" si="1"/>
        <v>1.0802672449840751</v>
      </c>
    </row>
    <row r="29" spans="1:7" ht="27.75" customHeight="1" x14ac:dyDescent="0.25">
      <c r="A29" s="12" t="s">
        <v>36</v>
      </c>
      <c r="B29" s="14" t="s">
        <v>35</v>
      </c>
      <c r="C29" s="27">
        <v>110.53</v>
      </c>
      <c r="D29" s="21"/>
      <c r="E29" s="21"/>
      <c r="F29" s="24" t="e">
        <f t="shared" si="0"/>
        <v>#DIV/0!</v>
      </c>
      <c r="G29" s="29">
        <f t="shared" si="1"/>
        <v>0</v>
      </c>
    </row>
    <row r="30" spans="1:7" ht="15" customHeight="1" x14ac:dyDescent="0.25">
      <c r="A30" s="12" t="s">
        <v>38</v>
      </c>
      <c r="B30" s="14" t="s">
        <v>37</v>
      </c>
      <c r="C30" s="27">
        <v>231267.78</v>
      </c>
      <c r="D30" s="21">
        <v>235000</v>
      </c>
      <c r="E30" s="21">
        <v>171752.37</v>
      </c>
      <c r="F30" s="24">
        <f t="shared" si="0"/>
        <v>0.73086114893617016</v>
      </c>
      <c r="G30" s="29">
        <f t="shared" si="1"/>
        <v>0.7426558511522876</v>
      </c>
    </row>
    <row r="31" spans="1:7" ht="15" customHeight="1" x14ac:dyDescent="0.25">
      <c r="A31" s="12" t="s">
        <v>39</v>
      </c>
      <c r="B31" s="14" t="s">
        <v>37</v>
      </c>
      <c r="C31" s="27">
        <v>231267378</v>
      </c>
      <c r="D31" s="21">
        <v>235000</v>
      </c>
      <c r="E31" s="21">
        <v>171752.37</v>
      </c>
      <c r="F31" s="24">
        <f t="shared" si="0"/>
        <v>0.73086114893617016</v>
      </c>
      <c r="G31" s="29">
        <f t="shared" si="1"/>
        <v>7.4265714207215165E-4</v>
      </c>
    </row>
    <row r="32" spans="1:7" ht="27.75" customHeight="1" x14ac:dyDescent="0.25">
      <c r="A32" s="12" t="s">
        <v>243</v>
      </c>
      <c r="B32" s="14" t="s">
        <v>245</v>
      </c>
      <c r="C32" s="27"/>
      <c r="D32" s="21"/>
      <c r="E32" s="21">
        <v>12061.88</v>
      </c>
      <c r="F32" s="24"/>
      <c r="G32" s="29"/>
    </row>
    <row r="33" spans="1:7" ht="26.25" customHeight="1" x14ac:dyDescent="0.25">
      <c r="A33" s="12" t="s">
        <v>244</v>
      </c>
      <c r="B33" s="14" t="s">
        <v>246</v>
      </c>
      <c r="C33" s="27"/>
      <c r="D33" s="21"/>
      <c r="E33" s="21">
        <v>12061.88</v>
      </c>
      <c r="F33" s="24"/>
      <c r="G33" s="29"/>
    </row>
    <row r="34" spans="1:7" ht="24" customHeight="1" x14ac:dyDescent="0.25">
      <c r="A34" s="30" t="s">
        <v>41</v>
      </c>
      <c r="B34" s="31" t="s">
        <v>40</v>
      </c>
      <c r="C34" s="32">
        <v>198911.67</v>
      </c>
      <c r="D34" s="33">
        <f>D35</f>
        <v>219000</v>
      </c>
      <c r="E34" s="33">
        <f>E35</f>
        <v>264194.43</v>
      </c>
      <c r="F34" s="34">
        <f t="shared" si="0"/>
        <v>1.2063672602739726</v>
      </c>
      <c r="G34" s="35">
        <f t="shared" si="1"/>
        <v>1.3281997481595724</v>
      </c>
    </row>
    <row r="35" spans="1:7" ht="30.75" customHeight="1" x14ac:dyDescent="0.25">
      <c r="A35" s="12" t="s">
        <v>43</v>
      </c>
      <c r="B35" s="14" t="s">
        <v>42</v>
      </c>
      <c r="C35" s="27">
        <v>198911.67</v>
      </c>
      <c r="D35" s="21">
        <v>219000</v>
      </c>
      <c r="E35" s="21">
        <v>264194.43</v>
      </c>
      <c r="F35" s="24">
        <f t="shared" si="0"/>
        <v>1.2063672602739726</v>
      </c>
      <c r="G35" s="29">
        <f t="shared" si="1"/>
        <v>1.3281997481595724</v>
      </c>
    </row>
    <row r="36" spans="1:7" ht="44.25" customHeight="1" x14ac:dyDescent="0.25">
      <c r="A36" s="12" t="s">
        <v>45</v>
      </c>
      <c r="B36" s="14" t="s">
        <v>44</v>
      </c>
      <c r="C36" s="27">
        <v>198911.67</v>
      </c>
      <c r="D36" s="21">
        <v>219000</v>
      </c>
      <c r="E36" s="21">
        <v>264194.43</v>
      </c>
      <c r="F36" s="24">
        <f t="shared" si="0"/>
        <v>1.2063672602739726</v>
      </c>
      <c r="G36" s="29">
        <f t="shared" si="1"/>
        <v>1.3281997481595724</v>
      </c>
    </row>
    <row r="37" spans="1:7" ht="45" hidden="1" customHeight="1" x14ac:dyDescent="0.25">
      <c r="A37" s="12" t="s">
        <v>155</v>
      </c>
      <c r="B37" s="14" t="s">
        <v>152</v>
      </c>
      <c r="C37" s="27"/>
      <c r="D37" s="52"/>
      <c r="E37" s="52"/>
      <c r="F37" s="24" t="e">
        <f t="shared" si="0"/>
        <v>#DIV/0!</v>
      </c>
      <c r="G37" s="29" t="e">
        <f t="shared" si="1"/>
        <v>#DIV/0!</v>
      </c>
    </row>
    <row r="38" spans="1:7" ht="30.75" hidden="1" customHeight="1" x14ac:dyDescent="0.25">
      <c r="A38" s="12" t="s">
        <v>156</v>
      </c>
      <c r="B38" s="14" t="s">
        <v>153</v>
      </c>
      <c r="C38" s="27"/>
      <c r="D38" s="52"/>
      <c r="E38" s="52"/>
      <c r="F38" s="24" t="e">
        <f t="shared" si="0"/>
        <v>#DIV/0!</v>
      </c>
      <c r="G38" s="29" t="e">
        <f t="shared" si="1"/>
        <v>#DIV/0!</v>
      </c>
    </row>
    <row r="39" spans="1:7" ht="26.25" hidden="1" customHeight="1" x14ac:dyDescent="0.25">
      <c r="A39" s="12" t="s">
        <v>157</v>
      </c>
      <c r="B39" s="14" t="s">
        <v>154</v>
      </c>
      <c r="C39" s="27"/>
      <c r="D39" s="52"/>
      <c r="E39" s="52"/>
      <c r="F39" s="24" t="e">
        <f t="shared" si="0"/>
        <v>#DIV/0!</v>
      </c>
      <c r="G39" s="29" t="e">
        <f t="shared" si="1"/>
        <v>#DIV/0!</v>
      </c>
    </row>
    <row r="40" spans="1:7" ht="45.75" customHeight="1" x14ac:dyDescent="0.25">
      <c r="A40" s="30" t="s">
        <v>47</v>
      </c>
      <c r="B40" s="31" t="s">
        <v>46</v>
      </c>
      <c r="C40" s="32">
        <v>1137793.3900000001</v>
      </c>
      <c r="D40" s="33">
        <f>D41+D46</f>
        <v>1906304</v>
      </c>
      <c r="E40" s="33">
        <f>E41+E46</f>
        <v>1372580.1600000001</v>
      </c>
      <c r="F40" s="34">
        <f t="shared" si="0"/>
        <v>0.72002165446854238</v>
      </c>
      <c r="G40" s="35">
        <f t="shared" si="1"/>
        <v>1.2063527280642754</v>
      </c>
    </row>
    <row r="41" spans="1:7" ht="90" customHeight="1" x14ac:dyDescent="0.25">
      <c r="A41" s="12" t="s">
        <v>49</v>
      </c>
      <c r="B41" s="14" t="s">
        <v>48</v>
      </c>
      <c r="C41" s="27">
        <v>1137793.3900000001</v>
      </c>
      <c r="D41" s="21">
        <f>D42+D44</f>
        <v>1672304</v>
      </c>
      <c r="E41" s="21">
        <f>E42+E44</f>
        <v>1138580.1600000001</v>
      </c>
      <c r="F41" s="24">
        <f t="shared" si="0"/>
        <v>0.68084520517800595</v>
      </c>
      <c r="G41" s="29">
        <f t="shared" si="1"/>
        <v>1.0006914875819415</v>
      </c>
    </row>
    <row r="42" spans="1:7" ht="78" customHeight="1" x14ac:dyDescent="0.25">
      <c r="A42" s="12" t="s">
        <v>51</v>
      </c>
      <c r="B42" s="14" t="s">
        <v>50</v>
      </c>
      <c r="C42" s="27">
        <v>473150.14</v>
      </c>
      <c r="D42" s="21">
        <v>788261</v>
      </c>
      <c r="E42" s="21">
        <v>520057.35</v>
      </c>
      <c r="F42" s="24">
        <f t="shared" si="0"/>
        <v>0.659752734183221</v>
      </c>
      <c r="G42" s="29">
        <f t="shared" si="1"/>
        <v>1.0991381086773004</v>
      </c>
    </row>
    <row r="43" spans="1:7" ht="81" customHeight="1" x14ac:dyDescent="0.25">
      <c r="A43" s="12" t="s">
        <v>163</v>
      </c>
      <c r="B43" s="14" t="s">
        <v>52</v>
      </c>
      <c r="C43" s="27">
        <v>473150.14</v>
      </c>
      <c r="D43" s="21">
        <v>788261</v>
      </c>
      <c r="E43" s="21">
        <v>520057.35</v>
      </c>
      <c r="F43" s="24">
        <f t="shared" si="0"/>
        <v>0.659752734183221</v>
      </c>
      <c r="G43" s="29">
        <f t="shared" si="1"/>
        <v>1.0991381086773004</v>
      </c>
    </row>
    <row r="44" spans="1:7" ht="90.75" customHeight="1" x14ac:dyDescent="0.25">
      <c r="A44" s="12" t="s">
        <v>54</v>
      </c>
      <c r="B44" s="14" t="s">
        <v>53</v>
      </c>
      <c r="C44" s="27">
        <v>664643.25</v>
      </c>
      <c r="D44" s="21">
        <v>884043</v>
      </c>
      <c r="E44" s="21">
        <v>618522.81000000006</v>
      </c>
      <c r="F44" s="24">
        <f t="shared" si="0"/>
        <v>0.69965240378578875</v>
      </c>
      <c r="G44" s="29">
        <f t="shared" si="1"/>
        <v>0.93060872881805401</v>
      </c>
    </row>
    <row r="45" spans="1:7" ht="75" customHeight="1" x14ac:dyDescent="0.25">
      <c r="A45" s="12" t="s">
        <v>56</v>
      </c>
      <c r="B45" s="14" t="s">
        <v>55</v>
      </c>
      <c r="C45" s="27">
        <v>664643.25</v>
      </c>
      <c r="D45" s="21">
        <v>884043</v>
      </c>
      <c r="E45" s="21">
        <v>618522.81000000006</v>
      </c>
      <c r="F45" s="24">
        <f t="shared" si="0"/>
        <v>0.69965240378578875</v>
      </c>
      <c r="G45" s="29">
        <f t="shared" si="1"/>
        <v>0.93060872881805401</v>
      </c>
    </row>
    <row r="46" spans="1:7" ht="35.450000000000003" customHeight="1" x14ac:dyDescent="0.25">
      <c r="A46" s="12" t="s">
        <v>58</v>
      </c>
      <c r="B46" s="14" t="s">
        <v>57</v>
      </c>
      <c r="C46" s="27"/>
      <c r="D46" s="21">
        <v>234000</v>
      </c>
      <c r="E46" s="21">
        <v>234000</v>
      </c>
      <c r="F46" s="24">
        <f t="shared" si="0"/>
        <v>1</v>
      </c>
      <c r="G46" s="29" t="e">
        <f t="shared" si="1"/>
        <v>#DIV/0!</v>
      </c>
    </row>
    <row r="47" spans="1:7" ht="29.45" customHeight="1" x14ac:dyDescent="0.25">
      <c r="A47" s="12" t="s">
        <v>60</v>
      </c>
      <c r="B47" s="14" t="s">
        <v>59</v>
      </c>
      <c r="C47" s="27"/>
      <c r="D47" s="21">
        <v>234000</v>
      </c>
      <c r="E47" s="21">
        <v>234000</v>
      </c>
      <c r="F47" s="24">
        <f t="shared" si="0"/>
        <v>1</v>
      </c>
      <c r="G47" s="29" t="e">
        <f t="shared" si="1"/>
        <v>#DIV/0!</v>
      </c>
    </row>
    <row r="48" spans="1:7" ht="48.6" customHeight="1" x14ac:dyDescent="0.25">
      <c r="A48" s="12" t="s">
        <v>62</v>
      </c>
      <c r="B48" s="14" t="s">
        <v>61</v>
      </c>
      <c r="C48" s="27"/>
      <c r="D48" s="21">
        <v>234000</v>
      </c>
      <c r="E48" s="21">
        <v>234000</v>
      </c>
      <c r="F48" s="24">
        <f t="shared" si="0"/>
        <v>1</v>
      </c>
      <c r="G48" s="29" t="e">
        <f t="shared" si="1"/>
        <v>#DIV/0!</v>
      </c>
    </row>
    <row r="49" spans="1:7" ht="30.75" customHeight="1" x14ac:dyDescent="0.25">
      <c r="A49" s="30" t="s">
        <v>64</v>
      </c>
      <c r="B49" s="31" t="s">
        <v>63</v>
      </c>
      <c r="C49" s="40">
        <v>195955.55999999997</v>
      </c>
      <c r="D49" s="33">
        <f>D50</f>
        <v>426300</v>
      </c>
      <c r="E49" s="33">
        <f>E50</f>
        <v>321968.67</v>
      </c>
      <c r="F49" s="34">
        <f t="shared" si="0"/>
        <v>0.75526312456016886</v>
      </c>
      <c r="G49" s="35">
        <f t="shared" si="1"/>
        <v>1.6430698368548462</v>
      </c>
    </row>
    <row r="50" spans="1:7" ht="27" customHeight="1" x14ac:dyDescent="0.25">
      <c r="A50" s="12" t="s">
        <v>66</v>
      </c>
      <c r="B50" s="14" t="s">
        <v>65</v>
      </c>
      <c r="C50" s="41">
        <v>195955.55999999997</v>
      </c>
      <c r="D50" s="21">
        <f>D51+D53+D54</f>
        <v>426300</v>
      </c>
      <c r="E50" s="21">
        <f>E51+E53+E54</f>
        <v>321968.67</v>
      </c>
      <c r="F50" s="24">
        <f t="shared" si="0"/>
        <v>0.75526312456016886</v>
      </c>
      <c r="G50" s="29">
        <f t="shared" si="1"/>
        <v>1.6430698368548462</v>
      </c>
    </row>
    <row r="51" spans="1:7" ht="27" customHeight="1" x14ac:dyDescent="0.25">
      <c r="A51" s="12" t="s">
        <v>68</v>
      </c>
      <c r="B51" s="14" t="s">
        <v>67</v>
      </c>
      <c r="C51" s="41">
        <v>73897.149999999994</v>
      </c>
      <c r="D51" s="21">
        <v>44480</v>
      </c>
      <c r="E51" s="21">
        <v>30609.31</v>
      </c>
      <c r="F51" s="24">
        <f t="shared" si="0"/>
        <v>0.6881589478417266</v>
      </c>
      <c r="G51" s="29">
        <f t="shared" si="1"/>
        <v>0.4142150272371804</v>
      </c>
    </row>
    <row r="52" spans="1:7" ht="27" hidden="1" customHeight="1" x14ac:dyDescent="0.25">
      <c r="A52" s="12" t="s">
        <v>70</v>
      </c>
      <c r="B52" s="14" t="s">
        <v>69</v>
      </c>
      <c r="C52" s="41"/>
      <c r="D52" s="21"/>
      <c r="E52" s="21"/>
      <c r="F52" s="24" t="e">
        <f t="shared" si="0"/>
        <v>#DIV/0!</v>
      </c>
      <c r="G52" s="29" t="e">
        <f t="shared" si="1"/>
        <v>#DIV/0!</v>
      </c>
    </row>
    <row r="53" spans="1:7" ht="15" customHeight="1" x14ac:dyDescent="0.25">
      <c r="A53" s="12" t="s">
        <v>72</v>
      </c>
      <c r="B53" s="14" t="s">
        <v>71</v>
      </c>
      <c r="C53" s="41">
        <v>71106.64</v>
      </c>
      <c r="D53" s="21">
        <v>3360</v>
      </c>
      <c r="E53" s="21">
        <v>2753.54</v>
      </c>
      <c r="F53" s="24">
        <f t="shared" si="0"/>
        <v>0.81950595238095236</v>
      </c>
      <c r="G53" s="29">
        <f t="shared" si="1"/>
        <v>3.8724091027223337E-2</v>
      </c>
    </row>
    <row r="54" spans="1:7" ht="15" customHeight="1" x14ac:dyDescent="0.25">
      <c r="A54" s="12" t="s">
        <v>74</v>
      </c>
      <c r="B54" s="14" t="s">
        <v>73</v>
      </c>
      <c r="C54" s="41">
        <v>50951.77</v>
      </c>
      <c r="D54" s="21">
        <f>D55+D56</f>
        <v>378460</v>
      </c>
      <c r="E54" s="21">
        <f>E55+E56</f>
        <v>288605.82</v>
      </c>
      <c r="F54" s="24">
        <f t="shared" si="0"/>
        <v>0.76257945357501455</v>
      </c>
      <c r="G54" s="29">
        <f t="shared" si="1"/>
        <v>5.6642942924259554</v>
      </c>
    </row>
    <row r="55" spans="1:7" ht="15" customHeight="1" x14ac:dyDescent="0.25">
      <c r="A55" s="12" t="s">
        <v>169</v>
      </c>
      <c r="B55" s="14" t="s">
        <v>180</v>
      </c>
      <c r="C55" s="41">
        <v>50563.33</v>
      </c>
      <c r="D55" s="21">
        <v>30860</v>
      </c>
      <c r="E55" s="21">
        <v>31643.26</v>
      </c>
      <c r="F55" s="24">
        <f t="shared" si="0"/>
        <v>1.0253810758263122</v>
      </c>
      <c r="G55" s="29">
        <f t="shared" si="1"/>
        <v>0.62581439948674256</v>
      </c>
    </row>
    <row r="56" spans="1:7" ht="15" customHeight="1" x14ac:dyDescent="0.25">
      <c r="A56" s="12" t="s">
        <v>179</v>
      </c>
      <c r="B56" s="14" t="s">
        <v>181</v>
      </c>
      <c r="C56" s="38">
        <v>388.44</v>
      </c>
      <c r="D56" s="21">
        <v>347600</v>
      </c>
      <c r="E56" s="21">
        <v>256962.56</v>
      </c>
      <c r="F56" s="24">
        <f t="shared" si="0"/>
        <v>0.73924787111622559</v>
      </c>
      <c r="G56" s="29"/>
    </row>
    <row r="57" spans="1:7" ht="33.75" customHeight="1" x14ac:dyDescent="0.3">
      <c r="A57" s="30" t="s">
        <v>76</v>
      </c>
      <c r="B57" s="31" t="s">
        <v>75</v>
      </c>
      <c r="C57" s="40">
        <v>110664.93</v>
      </c>
      <c r="D57" s="36">
        <f>D58</f>
        <v>145000</v>
      </c>
      <c r="E57" s="36">
        <f>E58</f>
        <v>110878.68</v>
      </c>
      <c r="F57" s="34">
        <f t="shared" si="0"/>
        <v>0.76468055172413785</v>
      </c>
      <c r="G57" s="35">
        <f t="shared" si="1"/>
        <v>1.0019315062142993</v>
      </c>
    </row>
    <row r="58" spans="1:7" ht="23.25" customHeight="1" x14ac:dyDescent="0.25">
      <c r="A58" s="12" t="s">
        <v>78</v>
      </c>
      <c r="B58" s="14" t="s">
        <v>77</v>
      </c>
      <c r="C58" s="41">
        <v>110664.93</v>
      </c>
      <c r="D58" s="21">
        <v>145000</v>
      </c>
      <c r="E58" s="21">
        <f>E59+E61</f>
        <v>110878.68</v>
      </c>
      <c r="F58" s="24">
        <f t="shared" si="0"/>
        <v>0.76468055172413785</v>
      </c>
      <c r="G58" s="29">
        <f t="shared" si="1"/>
        <v>1.0019315062142993</v>
      </c>
    </row>
    <row r="59" spans="1:7" ht="30" customHeight="1" x14ac:dyDescent="0.25">
      <c r="A59" s="12" t="s">
        <v>237</v>
      </c>
      <c r="B59" s="14" t="s">
        <v>238</v>
      </c>
      <c r="C59" s="41">
        <v>38553.81</v>
      </c>
      <c r="D59" s="21">
        <v>135000</v>
      </c>
      <c r="E59" s="21">
        <v>104278.68</v>
      </c>
      <c r="F59" s="24"/>
      <c r="G59" s="29"/>
    </row>
    <row r="60" spans="1:7" ht="31.5" customHeight="1" x14ac:dyDescent="0.25">
      <c r="A60" s="12" t="s">
        <v>239</v>
      </c>
      <c r="B60" s="14" t="s">
        <v>240</v>
      </c>
      <c r="C60" s="41">
        <v>38553.81</v>
      </c>
      <c r="D60" s="21">
        <v>135000</v>
      </c>
      <c r="E60" s="21">
        <v>104278.68</v>
      </c>
      <c r="F60" s="24"/>
      <c r="G60" s="29"/>
    </row>
    <row r="61" spans="1:7" ht="15" customHeight="1" x14ac:dyDescent="0.25">
      <c r="A61" s="12" t="s">
        <v>80</v>
      </c>
      <c r="B61" s="14" t="s">
        <v>79</v>
      </c>
      <c r="C61" s="41">
        <v>72111.12</v>
      </c>
      <c r="D61" s="21">
        <v>10000</v>
      </c>
      <c r="E61" s="21">
        <v>6600</v>
      </c>
      <c r="F61" s="24">
        <f t="shared" si="0"/>
        <v>0.66</v>
      </c>
      <c r="G61" s="29">
        <f t="shared" si="1"/>
        <v>9.1525412446790466E-2</v>
      </c>
    </row>
    <row r="62" spans="1:7" ht="27" customHeight="1" x14ac:dyDescent="0.25">
      <c r="A62" s="12" t="s">
        <v>82</v>
      </c>
      <c r="B62" s="14" t="s">
        <v>81</v>
      </c>
      <c r="C62" s="41">
        <v>72111.12</v>
      </c>
      <c r="D62" s="21">
        <v>10000</v>
      </c>
      <c r="E62" s="21">
        <v>6600</v>
      </c>
      <c r="F62" s="24">
        <f t="shared" si="0"/>
        <v>0.66</v>
      </c>
      <c r="G62" s="29">
        <f t="shared" si="1"/>
        <v>9.1525412446790466E-2</v>
      </c>
    </row>
    <row r="63" spans="1:7" ht="31.5" customHeight="1" x14ac:dyDescent="0.25">
      <c r="A63" s="30" t="s">
        <v>84</v>
      </c>
      <c r="B63" s="31" t="s">
        <v>83</v>
      </c>
      <c r="C63" s="40">
        <v>17016</v>
      </c>
      <c r="D63" s="33">
        <v>42600</v>
      </c>
      <c r="E63" s="33">
        <f>E64</f>
        <v>51053.48</v>
      </c>
      <c r="F63" s="34"/>
      <c r="G63" s="35">
        <f t="shared" si="1"/>
        <v>3.0003220498354493</v>
      </c>
    </row>
    <row r="64" spans="1:7" ht="30.75" customHeight="1" x14ac:dyDescent="0.25">
      <c r="A64" s="12" t="s">
        <v>86</v>
      </c>
      <c r="B64" s="14" t="s">
        <v>85</v>
      </c>
      <c r="C64" s="41">
        <v>17016</v>
      </c>
      <c r="D64" s="21">
        <v>42600</v>
      </c>
      <c r="E64" s="21">
        <v>51053.48</v>
      </c>
      <c r="F64" s="24"/>
      <c r="G64" s="29">
        <f t="shared" si="1"/>
        <v>3.0003220498354493</v>
      </c>
    </row>
    <row r="65" spans="1:7" ht="30.75" customHeight="1" x14ac:dyDescent="0.25">
      <c r="A65" s="12" t="s">
        <v>88</v>
      </c>
      <c r="B65" s="14" t="s">
        <v>87</v>
      </c>
      <c r="C65" s="41">
        <v>17016</v>
      </c>
      <c r="D65" s="21">
        <v>42600</v>
      </c>
      <c r="E65" s="21">
        <v>51053.48</v>
      </c>
      <c r="F65" s="24"/>
      <c r="G65" s="29">
        <f t="shared" si="1"/>
        <v>3.0003220498354493</v>
      </c>
    </row>
    <row r="66" spans="1:7" ht="47.25" customHeight="1" x14ac:dyDescent="0.25">
      <c r="A66" s="12" t="s">
        <v>170</v>
      </c>
      <c r="B66" s="14" t="s">
        <v>89</v>
      </c>
      <c r="C66" s="41">
        <v>17016</v>
      </c>
      <c r="D66" s="21">
        <v>42600</v>
      </c>
      <c r="E66" s="21">
        <v>51053.48</v>
      </c>
      <c r="F66" s="24"/>
      <c r="G66" s="29">
        <f t="shared" si="1"/>
        <v>3.0003220498354493</v>
      </c>
    </row>
    <row r="67" spans="1:7" ht="27" customHeight="1" x14ac:dyDescent="0.25">
      <c r="A67" s="30" t="s">
        <v>91</v>
      </c>
      <c r="B67" s="31" t="s">
        <v>90</v>
      </c>
      <c r="C67" s="40">
        <v>261875</v>
      </c>
      <c r="D67" s="33">
        <f>D85+D87+D89+D91+D93+D95+D99+D101+D105+D107</f>
        <v>283200</v>
      </c>
      <c r="E67" s="33">
        <f>E85+E87+E89+E91+E93+E95+E97+E99+E101+E103+E105+E107</f>
        <v>315432.26</v>
      </c>
      <c r="F67" s="34">
        <f t="shared" si="0"/>
        <v>1.11381447740113</v>
      </c>
      <c r="G67" s="35">
        <f t="shared" si="1"/>
        <v>1.2045145966587112</v>
      </c>
    </row>
    <row r="68" spans="1:7" ht="34.5" customHeight="1" x14ac:dyDescent="0.25">
      <c r="A68" s="12" t="s">
        <v>93</v>
      </c>
      <c r="B68" s="14" t="s">
        <v>92</v>
      </c>
      <c r="C68" s="41">
        <v>875</v>
      </c>
      <c r="D68" s="52"/>
      <c r="E68" s="52"/>
      <c r="F68" s="24" t="e">
        <f t="shared" si="0"/>
        <v>#DIV/0!</v>
      </c>
      <c r="G68" s="29">
        <f t="shared" si="1"/>
        <v>0</v>
      </c>
    </row>
    <row r="69" spans="1:7" ht="78.75" customHeight="1" x14ac:dyDescent="0.25">
      <c r="A69" s="12" t="s">
        <v>95</v>
      </c>
      <c r="B69" s="14" t="s">
        <v>94</v>
      </c>
      <c r="C69" s="41">
        <v>875</v>
      </c>
      <c r="D69" s="52"/>
      <c r="E69" s="52"/>
      <c r="F69" s="24" t="e">
        <f t="shared" si="0"/>
        <v>#DIV/0!</v>
      </c>
      <c r="G69" s="29">
        <f t="shared" si="1"/>
        <v>0</v>
      </c>
    </row>
    <row r="70" spans="1:7" ht="1.1499999999999999" customHeight="1" x14ac:dyDescent="0.25">
      <c r="A70" s="12" t="s">
        <v>97</v>
      </c>
      <c r="B70" s="14" t="s">
        <v>96</v>
      </c>
      <c r="C70" s="41"/>
      <c r="D70" s="52"/>
      <c r="E70" s="52"/>
      <c r="F70" s="24" t="e">
        <f t="shared" si="0"/>
        <v>#DIV/0!</v>
      </c>
      <c r="G70" s="29" t="e">
        <f t="shared" si="1"/>
        <v>#DIV/0!</v>
      </c>
    </row>
    <row r="71" spans="1:7" ht="62.25" customHeight="1" x14ac:dyDescent="0.25">
      <c r="A71" s="12" t="s">
        <v>241</v>
      </c>
      <c r="B71" s="14" t="s">
        <v>242</v>
      </c>
      <c r="C71" s="41">
        <v>20000</v>
      </c>
      <c r="D71" s="52"/>
      <c r="E71" s="52"/>
      <c r="F71" s="24"/>
      <c r="G71" s="29"/>
    </row>
    <row r="72" spans="1:7" ht="62.25" customHeight="1" x14ac:dyDescent="0.25">
      <c r="A72" s="12" t="s">
        <v>164</v>
      </c>
      <c r="B72" s="14" t="s">
        <v>165</v>
      </c>
      <c r="C72" s="41">
        <v>82000</v>
      </c>
      <c r="D72" s="52"/>
      <c r="E72" s="52"/>
      <c r="F72" s="24" t="e">
        <f t="shared" si="0"/>
        <v>#DIV/0!</v>
      </c>
      <c r="G72" s="29">
        <f t="shared" si="1"/>
        <v>0</v>
      </c>
    </row>
    <row r="73" spans="1:7" ht="62.25" customHeight="1" x14ac:dyDescent="0.25">
      <c r="A73" s="12" t="s">
        <v>171</v>
      </c>
      <c r="B73" s="14" t="s">
        <v>165</v>
      </c>
      <c r="C73" s="41">
        <v>82000</v>
      </c>
      <c r="D73" s="52"/>
      <c r="E73" s="52"/>
      <c r="F73" s="24" t="e">
        <f t="shared" si="0"/>
        <v>#DIV/0!</v>
      </c>
      <c r="G73" s="29">
        <f t="shared" si="1"/>
        <v>0</v>
      </c>
    </row>
    <row r="74" spans="1:7" ht="1.1499999999999999" customHeight="1" x14ac:dyDescent="0.25">
      <c r="A74" s="12" t="s">
        <v>172</v>
      </c>
      <c r="B74" s="14" t="s">
        <v>173</v>
      </c>
      <c r="C74" s="41"/>
      <c r="D74" s="52"/>
      <c r="E74" s="52"/>
      <c r="F74" s="24" t="e">
        <f t="shared" si="0"/>
        <v>#DIV/0!</v>
      </c>
      <c r="G74" s="29"/>
    </row>
    <row r="75" spans="1:7" ht="108" hidden="1" customHeight="1" x14ac:dyDescent="0.25">
      <c r="A75" s="12" t="s">
        <v>99</v>
      </c>
      <c r="B75" s="14" t="s">
        <v>98</v>
      </c>
      <c r="C75" s="41"/>
      <c r="D75" s="52"/>
      <c r="E75" s="52"/>
      <c r="F75" s="24"/>
      <c r="G75" s="29"/>
    </row>
    <row r="76" spans="1:7" ht="27" hidden="1" customHeight="1" x14ac:dyDescent="0.25">
      <c r="A76" s="12" t="s">
        <v>101</v>
      </c>
      <c r="B76" s="14" t="s">
        <v>100</v>
      </c>
      <c r="C76" s="41"/>
      <c r="D76" s="52"/>
      <c r="E76" s="52"/>
      <c r="F76" s="24"/>
      <c r="G76" s="29"/>
    </row>
    <row r="77" spans="1:7" ht="118.5" customHeight="1" x14ac:dyDescent="0.25">
      <c r="A77" s="12" t="s">
        <v>99</v>
      </c>
      <c r="B77" s="14" t="s">
        <v>98</v>
      </c>
      <c r="C77" s="41">
        <v>10000</v>
      </c>
      <c r="D77" s="52"/>
      <c r="E77" s="52"/>
      <c r="F77" s="24"/>
      <c r="G77" s="29"/>
    </row>
    <row r="78" spans="1:7" ht="27" customHeight="1" x14ac:dyDescent="0.25">
      <c r="A78" s="12" t="s">
        <v>101</v>
      </c>
      <c r="B78" s="14" t="s">
        <v>100</v>
      </c>
      <c r="C78" s="41">
        <v>10000</v>
      </c>
      <c r="D78" s="52"/>
      <c r="E78" s="52"/>
      <c r="F78" s="24"/>
      <c r="G78" s="29"/>
    </row>
    <row r="79" spans="1:7" ht="57.6" customHeight="1" x14ac:dyDescent="0.25">
      <c r="A79" s="12" t="s">
        <v>103</v>
      </c>
      <c r="B79" s="14" t="s">
        <v>102</v>
      </c>
      <c r="C79" s="41">
        <v>1000</v>
      </c>
      <c r="D79" s="52"/>
      <c r="E79" s="52"/>
      <c r="F79" s="24" t="e">
        <f t="shared" si="0"/>
        <v>#DIV/0!</v>
      </c>
      <c r="G79" s="29"/>
    </row>
    <row r="80" spans="1:7" ht="81" hidden="1" customHeight="1" x14ac:dyDescent="0.25">
      <c r="A80" s="12" t="s">
        <v>105</v>
      </c>
      <c r="B80" s="14" t="s">
        <v>104</v>
      </c>
      <c r="C80" s="41"/>
      <c r="D80" s="52"/>
      <c r="E80" s="52"/>
      <c r="F80" s="24"/>
      <c r="G80" s="29"/>
    </row>
    <row r="81" spans="1:7" ht="70.150000000000006" hidden="1" customHeight="1" x14ac:dyDescent="0.25">
      <c r="A81" s="12" t="s">
        <v>247</v>
      </c>
      <c r="B81" s="14" t="s">
        <v>248</v>
      </c>
      <c r="C81" s="41"/>
      <c r="D81" s="52"/>
      <c r="E81" s="52"/>
      <c r="F81" s="24"/>
      <c r="G81" s="29"/>
    </row>
    <row r="82" spans="1:7" ht="59.25" customHeight="1" x14ac:dyDescent="0.25">
      <c r="A82" s="12" t="s">
        <v>227</v>
      </c>
      <c r="B82" s="14" t="s">
        <v>228</v>
      </c>
      <c r="C82" s="41">
        <v>3020</v>
      </c>
      <c r="D82" s="52"/>
      <c r="E82" s="52"/>
      <c r="F82" s="24"/>
      <c r="G82" s="29"/>
    </row>
    <row r="83" spans="1:7" ht="27" customHeight="1" x14ac:dyDescent="0.25">
      <c r="A83" s="12" t="s">
        <v>107</v>
      </c>
      <c r="B83" s="14" t="s">
        <v>106</v>
      </c>
      <c r="C83" s="41">
        <v>144980</v>
      </c>
      <c r="D83" s="52"/>
      <c r="E83" s="52"/>
      <c r="F83" s="24" t="e">
        <f t="shared" si="0"/>
        <v>#DIV/0!</v>
      </c>
      <c r="G83" s="29">
        <f t="shared" ref="G83:G175" si="2">E83/C83</f>
        <v>0</v>
      </c>
    </row>
    <row r="84" spans="1:7" ht="45.75" customHeight="1" x14ac:dyDescent="0.25">
      <c r="A84" s="12" t="s">
        <v>109</v>
      </c>
      <c r="B84" s="14" t="s">
        <v>108</v>
      </c>
      <c r="C84" s="41">
        <v>144980</v>
      </c>
      <c r="D84" s="52"/>
      <c r="E84" s="52"/>
      <c r="F84" s="24" t="e">
        <f t="shared" si="0"/>
        <v>#DIV/0!</v>
      </c>
      <c r="G84" s="29">
        <f t="shared" si="2"/>
        <v>0</v>
      </c>
    </row>
    <row r="85" spans="1:7" ht="67.900000000000006" customHeight="1" x14ac:dyDescent="0.25">
      <c r="A85" s="12" t="s">
        <v>253</v>
      </c>
      <c r="B85" s="14" t="s">
        <v>254</v>
      </c>
      <c r="C85" s="41"/>
      <c r="D85" s="21">
        <v>7000</v>
      </c>
      <c r="E85" s="21">
        <v>1100</v>
      </c>
      <c r="F85" s="24"/>
      <c r="G85" s="29"/>
    </row>
    <row r="86" spans="1:7" ht="91.9" customHeight="1" x14ac:dyDescent="0.25">
      <c r="A86" s="12" t="s">
        <v>255</v>
      </c>
      <c r="B86" s="14" t="s">
        <v>256</v>
      </c>
      <c r="C86" s="41"/>
      <c r="D86" s="21">
        <v>7000</v>
      </c>
      <c r="E86" s="21">
        <v>1100</v>
      </c>
      <c r="F86" s="24"/>
      <c r="G86" s="29"/>
    </row>
    <row r="87" spans="1:7" ht="101.45" customHeight="1" x14ac:dyDescent="0.25">
      <c r="A87" s="12" t="s">
        <v>257</v>
      </c>
      <c r="B87" s="14" t="s">
        <v>258</v>
      </c>
      <c r="C87" s="41"/>
      <c r="D87" s="21">
        <v>9000</v>
      </c>
      <c r="E87" s="21">
        <v>24200.74</v>
      </c>
      <c r="F87" s="24"/>
      <c r="G87" s="29"/>
    </row>
    <row r="88" spans="1:7" ht="117" customHeight="1" x14ac:dyDescent="0.25">
      <c r="A88" s="12" t="s">
        <v>259</v>
      </c>
      <c r="B88" s="14" t="s">
        <v>260</v>
      </c>
      <c r="C88" s="41"/>
      <c r="D88" s="21">
        <v>9000</v>
      </c>
      <c r="E88" s="21">
        <v>24200.74</v>
      </c>
      <c r="F88" s="24"/>
      <c r="G88" s="29"/>
    </row>
    <row r="89" spans="1:7" ht="82.15" customHeight="1" x14ac:dyDescent="0.25">
      <c r="A89" s="12" t="s">
        <v>261</v>
      </c>
      <c r="B89" s="14" t="s">
        <v>262</v>
      </c>
      <c r="C89" s="41"/>
      <c r="D89" s="21">
        <v>82500</v>
      </c>
      <c r="E89" s="21">
        <v>60600</v>
      </c>
      <c r="F89" s="24"/>
      <c r="G89" s="29"/>
    </row>
    <row r="90" spans="1:7" ht="88.15" customHeight="1" x14ac:dyDescent="0.25">
      <c r="A90" s="12" t="s">
        <v>263</v>
      </c>
      <c r="B90" s="14" t="s">
        <v>264</v>
      </c>
      <c r="C90" s="41"/>
      <c r="D90" s="21">
        <v>82500</v>
      </c>
      <c r="E90" s="21">
        <v>60600</v>
      </c>
      <c r="F90" s="24"/>
      <c r="G90" s="29"/>
    </row>
    <row r="91" spans="1:7" ht="111.6" customHeight="1" x14ac:dyDescent="0.25">
      <c r="A91" s="12" t="s">
        <v>265</v>
      </c>
      <c r="B91" s="14" t="s">
        <v>266</v>
      </c>
      <c r="C91" s="41"/>
      <c r="D91" s="21">
        <v>2000</v>
      </c>
      <c r="E91" s="21">
        <v>2000</v>
      </c>
      <c r="F91" s="24"/>
      <c r="G91" s="29"/>
    </row>
    <row r="92" spans="1:7" ht="78.599999999999994" customHeight="1" x14ac:dyDescent="0.25">
      <c r="A92" s="12" t="s">
        <v>267</v>
      </c>
      <c r="B92" s="14" t="s">
        <v>268</v>
      </c>
      <c r="C92" s="41"/>
      <c r="D92" s="21">
        <v>2000</v>
      </c>
      <c r="E92" s="21">
        <v>2000</v>
      </c>
      <c r="F92" s="24"/>
      <c r="G92" s="29"/>
    </row>
    <row r="93" spans="1:7" ht="82.9" customHeight="1" x14ac:dyDescent="0.25">
      <c r="A93" s="12" t="s">
        <v>269</v>
      </c>
      <c r="B93" s="14" t="s">
        <v>270</v>
      </c>
      <c r="C93" s="41"/>
      <c r="D93" s="21">
        <v>7000</v>
      </c>
      <c r="E93" s="21">
        <v>8500</v>
      </c>
      <c r="F93" s="24"/>
      <c r="G93" s="29"/>
    </row>
    <row r="94" spans="1:7" ht="94.15" customHeight="1" x14ac:dyDescent="0.25">
      <c r="A94" s="12" t="s">
        <v>271</v>
      </c>
      <c r="B94" s="14" t="s">
        <v>272</v>
      </c>
      <c r="C94" s="41"/>
      <c r="D94" s="21">
        <v>7000</v>
      </c>
      <c r="E94" s="21">
        <v>8500</v>
      </c>
      <c r="F94" s="24"/>
      <c r="G94" s="29"/>
    </row>
    <row r="95" spans="1:7" ht="82.9" customHeight="1" x14ac:dyDescent="0.25">
      <c r="A95" s="12" t="s">
        <v>277</v>
      </c>
      <c r="B95" s="14" t="s">
        <v>281</v>
      </c>
      <c r="C95" s="41"/>
      <c r="D95" s="21">
        <v>2300</v>
      </c>
      <c r="E95" s="21">
        <v>1500</v>
      </c>
      <c r="F95" s="24"/>
      <c r="G95" s="29"/>
    </row>
    <row r="96" spans="1:7" ht="97.9" customHeight="1" x14ac:dyDescent="0.25">
      <c r="A96" s="12" t="s">
        <v>278</v>
      </c>
      <c r="B96" s="14" t="s">
        <v>282</v>
      </c>
      <c r="C96" s="41"/>
      <c r="D96" s="21">
        <v>2300</v>
      </c>
      <c r="E96" s="21">
        <v>1500</v>
      </c>
      <c r="F96" s="24"/>
      <c r="G96" s="29"/>
    </row>
    <row r="97" spans="1:7" ht="72.599999999999994" customHeight="1" x14ac:dyDescent="0.25">
      <c r="A97" s="12" t="s">
        <v>279</v>
      </c>
      <c r="B97" s="14" t="s">
        <v>283</v>
      </c>
      <c r="C97" s="41"/>
      <c r="D97" s="21"/>
      <c r="E97" s="21">
        <v>1000</v>
      </c>
      <c r="F97" s="24"/>
      <c r="G97" s="29"/>
    </row>
    <row r="98" spans="1:7" ht="105.6" customHeight="1" x14ac:dyDescent="0.25">
      <c r="A98" s="12" t="s">
        <v>280</v>
      </c>
      <c r="B98" s="14" t="s">
        <v>284</v>
      </c>
      <c r="C98" s="41"/>
      <c r="D98" s="21"/>
      <c r="E98" s="21">
        <v>1000</v>
      </c>
      <c r="F98" s="24"/>
      <c r="G98" s="29"/>
    </row>
    <row r="99" spans="1:7" ht="61.15" customHeight="1" x14ac:dyDescent="0.25">
      <c r="A99" s="12" t="s">
        <v>273</v>
      </c>
      <c r="B99" s="14" t="s">
        <v>274</v>
      </c>
      <c r="C99" s="41"/>
      <c r="D99" s="21">
        <v>4300</v>
      </c>
      <c r="E99" s="21">
        <v>12304.01</v>
      </c>
      <c r="F99" s="24"/>
      <c r="G99" s="29"/>
    </row>
    <row r="100" spans="1:7" ht="73.900000000000006" customHeight="1" x14ac:dyDescent="0.25">
      <c r="A100" s="12" t="s">
        <v>275</v>
      </c>
      <c r="B100" s="14" t="s">
        <v>276</v>
      </c>
      <c r="C100" s="41"/>
      <c r="D100" s="21">
        <v>4300</v>
      </c>
      <c r="E100" s="21">
        <v>12304.01</v>
      </c>
      <c r="F100" s="24"/>
      <c r="G100" s="29"/>
    </row>
    <row r="101" spans="1:7" ht="76.150000000000006" customHeight="1" x14ac:dyDescent="0.25">
      <c r="A101" s="12" t="s">
        <v>285</v>
      </c>
      <c r="B101" s="14" t="s">
        <v>286</v>
      </c>
      <c r="C101" s="41"/>
      <c r="D101" s="21">
        <v>59900</v>
      </c>
      <c r="E101" s="21">
        <v>62230.73</v>
      </c>
      <c r="F101" s="24"/>
      <c r="G101" s="29"/>
    </row>
    <row r="102" spans="1:7" ht="108" customHeight="1" x14ac:dyDescent="0.25">
      <c r="A102" s="12" t="s">
        <v>287</v>
      </c>
      <c r="B102" s="14" t="s">
        <v>288</v>
      </c>
      <c r="C102" s="41"/>
      <c r="D102" s="21">
        <v>59900</v>
      </c>
      <c r="E102" s="21">
        <v>62230.73</v>
      </c>
      <c r="F102" s="24"/>
      <c r="G102" s="29"/>
    </row>
    <row r="103" spans="1:7" ht="133.9" customHeight="1" x14ac:dyDescent="0.25">
      <c r="A103" s="12" t="s">
        <v>327</v>
      </c>
      <c r="B103" s="14" t="s">
        <v>289</v>
      </c>
      <c r="C103" s="41"/>
      <c r="D103" s="21"/>
      <c r="E103" s="21">
        <v>30000</v>
      </c>
      <c r="F103" s="24"/>
      <c r="G103" s="29"/>
    </row>
    <row r="104" spans="1:7" ht="150.6" customHeight="1" x14ac:dyDescent="0.25">
      <c r="A104" s="12" t="s">
        <v>326</v>
      </c>
      <c r="B104" s="14" t="s">
        <v>290</v>
      </c>
      <c r="C104" s="41"/>
      <c r="D104" s="21"/>
      <c r="E104" s="21">
        <v>30000</v>
      </c>
      <c r="F104" s="24"/>
      <c r="G104" s="29"/>
    </row>
    <row r="105" spans="1:7" ht="45.75" customHeight="1" x14ac:dyDescent="0.25">
      <c r="A105" s="12" t="s">
        <v>291</v>
      </c>
      <c r="B105" s="14" t="s">
        <v>293</v>
      </c>
      <c r="C105" s="41"/>
      <c r="D105" s="21">
        <v>1000</v>
      </c>
      <c r="E105" s="21">
        <v>4000</v>
      </c>
      <c r="F105" s="24"/>
      <c r="G105" s="29"/>
    </row>
    <row r="106" spans="1:7" ht="72.599999999999994" customHeight="1" x14ac:dyDescent="0.25">
      <c r="A106" s="12" t="s">
        <v>292</v>
      </c>
      <c r="B106" s="14" t="s">
        <v>294</v>
      </c>
      <c r="C106" s="41"/>
      <c r="D106" s="21">
        <v>1000</v>
      </c>
      <c r="E106" s="21">
        <v>4000</v>
      </c>
      <c r="F106" s="24"/>
      <c r="G106" s="29"/>
    </row>
    <row r="107" spans="1:7" ht="45.75" customHeight="1" x14ac:dyDescent="0.25">
      <c r="A107" s="12" t="s">
        <v>302</v>
      </c>
      <c r="B107" s="14" t="s">
        <v>298</v>
      </c>
      <c r="C107" s="41"/>
      <c r="D107" s="21">
        <f>D108</f>
        <v>108200</v>
      </c>
      <c r="E107" s="21">
        <f>E108</f>
        <v>107996.78</v>
      </c>
      <c r="F107" s="24"/>
      <c r="G107" s="29"/>
    </row>
    <row r="108" spans="1:7" ht="66.599999999999994" customHeight="1" x14ac:dyDescent="0.25">
      <c r="A108" s="12" t="s">
        <v>295</v>
      </c>
      <c r="B108" s="14" t="s">
        <v>299</v>
      </c>
      <c r="C108" s="41"/>
      <c r="D108" s="21">
        <f>D109+D110</f>
        <v>108200</v>
      </c>
      <c r="E108" s="21">
        <f>E109+E110</f>
        <v>107996.78</v>
      </c>
      <c r="F108" s="24"/>
      <c r="G108" s="29"/>
    </row>
    <row r="109" spans="1:7" ht="76.900000000000006" customHeight="1" x14ac:dyDescent="0.25">
      <c r="A109" s="12" t="s">
        <v>296</v>
      </c>
      <c r="B109" s="14" t="s">
        <v>300</v>
      </c>
      <c r="C109" s="41"/>
      <c r="D109" s="21">
        <v>104400</v>
      </c>
      <c r="E109" s="21">
        <v>104429.73</v>
      </c>
      <c r="F109" s="24"/>
      <c r="G109" s="29"/>
    </row>
    <row r="110" spans="1:7" ht="96" customHeight="1" x14ac:dyDescent="0.25">
      <c r="A110" s="12" t="s">
        <v>297</v>
      </c>
      <c r="B110" s="14" t="s">
        <v>301</v>
      </c>
      <c r="C110" s="41"/>
      <c r="D110" s="21">
        <v>3800</v>
      </c>
      <c r="E110" s="21">
        <v>3567.05</v>
      </c>
      <c r="F110" s="24"/>
      <c r="G110" s="29"/>
    </row>
    <row r="111" spans="1:7" ht="18" customHeight="1" x14ac:dyDescent="0.25">
      <c r="A111" s="12"/>
      <c r="B111" s="48" t="s">
        <v>110</v>
      </c>
      <c r="C111" s="40">
        <v>3000</v>
      </c>
      <c r="D111" s="51"/>
      <c r="E111" s="51"/>
      <c r="F111" s="49" t="e">
        <f t="shared" si="0"/>
        <v>#DIV/0!</v>
      </c>
      <c r="G111" s="50">
        <f t="shared" si="2"/>
        <v>0</v>
      </c>
    </row>
    <row r="112" spans="1:7" ht="20.25" customHeight="1" x14ac:dyDescent="0.25">
      <c r="A112" s="47" t="s">
        <v>111</v>
      </c>
      <c r="B112" s="14" t="s">
        <v>112</v>
      </c>
      <c r="C112" s="41">
        <v>3000</v>
      </c>
      <c r="D112" s="52"/>
      <c r="E112" s="52"/>
      <c r="F112" s="24" t="e">
        <f t="shared" si="0"/>
        <v>#DIV/0!</v>
      </c>
      <c r="G112" s="29">
        <f t="shared" si="2"/>
        <v>0</v>
      </c>
    </row>
    <row r="113" spans="1:7" ht="33" customHeight="1" x14ac:dyDescent="0.25">
      <c r="A113" s="12" t="s">
        <v>113</v>
      </c>
      <c r="B113" s="14" t="s">
        <v>114</v>
      </c>
      <c r="C113" s="41">
        <v>3000</v>
      </c>
      <c r="D113" s="52"/>
      <c r="E113" s="52"/>
      <c r="F113" s="24" t="e">
        <f t="shared" si="0"/>
        <v>#DIV/0!</v>
      </c>
      <c r="G113" s="29">
        <f t="shared" si="2"/>
        <v>0</v>
      </c>
    </row>
    <row r="114" spans="1:7" ht="28.5" customHeight="1" x14ac:dyDescent="0.25">
      <c r="A114" s="12" t="s">
        <v>115</v>
      </c>
      <c r="B114" s="31" t="s">
        <v>116</v>
      </c>
      <c r="C114" s="40">
        <v>84690466.560000017</v>
      </c>
      <c r="D114" s="33">
        <f>D115</f>
        <v>141123231.14000002</v>
      </c>
      <c r="E114" s="33">
        <f>E115</f>
        <v>88811174.359999999</v>
      </c>
      <c r="F114" s="34">
        <f t="shared" ref="F114:F175" si="3">E114/D114</f>
        <v>0.62931647498841403</v>
      </c>
      <c r="G114" s="35">
        <f t="shared" si="2"/>
        <v>1.0486560998820407</v>
      </c>
    </row>
    <row r="115" spans="1:7" ht="31.5" customHeight="1" x14ac:dyDescent="0.25">
      <c r="A115" s="30" t="s">
        <v>117</v>
      </c>
      <c r="B115" s="31" t="s">
        <v>118</v>
      </c>
      <c r="C115" s="40">
        <v>84690466.560000017</v>
      </c>
      <c r="D115" s="33">
        <f>D116+D125+D148+D164</f>
        <v>141123231.14000002</v>
      </c>
      <c r="E115" s="33">
        <f>E116+E125+E148+E164</f>
        <v>88811174.359999999</v>
      </c>
      <c r="F115" s="34">
        <f t="shared" si="3"/>
        <v>0.62931647498841403</v>
      </c>
      <c r="G115" s="35">
        <f t="shared" si="2"/>
        <v>1.0486560998820407</v>
      </c>
    </row>
    <row r="116" spans="1:7" ht="27" customHeight="1" x14ac:dyDescent="0.25">
      <c r="A116" s="30" t="s">
        <v>119</v>
      </c>
      <c r="B116" s="14" t="s">
        <v>120</v>
      </c>
      <c r="C116" s="41">
        <v>25163858</v>
      </c>
      <c r="D116" s="21">
        <f>D117+D119+D121</f>
        <v>29748960</v>
      </c>
      <c r="E116" s="21">
        <f>E117+E119+E121</f>
        <v>22329707</v>
      </c>
      <c r="F116" s="24">
        <f t="shared" si="3"/>
        <v>0.75060462617852863</v>
      </c>
      <c r="G116" s="29">
        <f t="shared" si="2"/>
        <v>0.88737215891140386</v>
      </c>
    </row>
    <row r="117" spans="1:7" ht="30.6" customHeight="1" x14ac:dyDescent="0.25">
      <c r="A117" s="12" t="s">
        <v>161</v>
      </c>
      <c r="B117" s="14" t="s">
        <v>121</v>
      </c>
      <c r="C117" s="41">
        <v>15289499</v>
      </c>
      <c r="D117" s="21">
        <v>16414000</v>
      </c>
      <c r="E117" s="21">
        <v>12310497</v>
      </c>
      <c r="F117" s="24">
        <f t="shared" si="3"/>
        <v>0.74999981722919462</v>
      </c>
      <c r="G117" s="29">
        <f t="shared" si="2"/>
        <v>0.80516026064686619</v>
      </c>
    </row>
    <row r="118" spans="1:7" ht="27" customHeight="1" x14ac:dyDescent="0.25">
      <c r="A118" s="12" t="s">
        <v>198</v>
      </c>
      <c r="B118" s="14" t="s">
        <v>122</v>
      </c>
      <c r="C118" s="41">
        <v>10192999</v>
      </c>
      <c r="D118" s="21">
        <v>16414000</v>
      </c>
      <c r="E118" s="21">
        <v>12310497</v>
      </c>
      <c r="F118" s="24">
        <f t="shared" si="3"/>
        <v>0.74999981722919462</v>
      </c>
      <c r="G118" s="29">
        <f t="shared" si="2"/>
        <v>1.2077404304660484</v>
      </c>
    </row>
    <row r="119" spans="1:7" ht="27" customHeight="1" x14ac:dyDescent="0.25">
      <c r="A119" s="12" t="s">
        <v>197</v>
      </c>
      <c r="B119" s="14" t="s">
        <v>123</v>
      </c>
      <c r="C119" s="41">
        <v>9874359</v>
      </c>
      <c r="D119" s="21">
        <v>13263000</v>
      </c>
      <c r="E119" s="21">
        <v>9947250</v>
      </c>
      <c r="F119" s="24">
        <f t="shared" si="3"/>
        <v>0.75</v>
      </c>
      <c r="G119" s="29">
        <f t="shared" si="2"/>
        <v>1.0073818462545265</v>
      </c>
    </row>
    <row r="120" spans="1:7" ht="26.25" customHeight="1" x14ac:dyDescent="0.25">
      <c r="A120" s="12" t="s">
        <v>196</v>
      </c>
      <c r="B120" s="14" t="s">
        <v>124</v>
      </c>
      <c r="C120" s="41">
        <v>9874359</v>
      </c>
      <c r="D120" s="21">
        <v>13263000</v>
      </c>
      <c r="E120" s="21">
        <v>9947250</v>
      </c>
      <c r="F120" s="24">
        <f t="shared" si="3"/>
        <v>0.75</v>
      </c>
      <c r="G120" s="29">
        <f t="shared" si="2"/>
        <v>1.0073818462545265</v>
      </c>
    </row>
    <row r="121" spans="1:7" ht="94.15" customHeight="1" x14ac:dyDescent="0.25">
      <c r="A121" s="12" t="s">
        <v>305</v>
      </c>
      <c r="B121" s="16" t="s">
        <v>303</v>
      </c>
      <c r="C121" s="42"/>
      <c r="D121" s="21">
        <v>71960</v>
      </c>
      <c r="E121" s="21">
        <v>71960</v>
      </c>
      <c r="F121" s="24">
        <f t="shared" si="3"/>
        <v>1</v>
      </c>
      <c r="G121" s="29"/>
    </row>
    <row r="122" spans="1:7" ht="96" customHeight="1" x14ac:dyDescent="0.25">
      <c r="A122" s="12" t="s">
        <v>306</v>
      </c>
      <c r="B122" s="16" t="s">
        <v>304</v>
      </c>
      <c r="C122" s="42"/>
      <c r="D122" s="21">
        <v>71960</v>
      </c>
      <c r="E122" s="21">
        <v>71960</v>
      </c>
      <c r="F122" s="24"/>
      <c r="G122" s="29"/>
    </row>
    <row r="123" spans="1:7" ht="15" hidden="1" customHeight="1" x14ac:dyDescent="0.25">
      <c r="A123" s="12" t="s">
        <v>195</v>
      </c>
      <c r="B123" s="16" t="s">
        <v>166</v>
      </c>
      <c r="C123" s="42"/>
      <c r="D123" s="52"/>
      <c r="E123" s="52"/>
      <c r="F123" s="24" t="e">
        <f t="shared" si="3"/>
        <v>#DIV/0!</v>
      </c>
      <c r="G123" s="29" t="e">
        <f t="shared" si="2"/>
        <v>#DIV/0!</v>
      </c>
    </row>
    <row r="124" spans="1:7" ht="24.6" hidden="1" customHeight="1" x14ac:dyDescent="0.25">
      <c r="A124" s="12" t="s">
        <v>194</v>
      </c>
      <c r="B124" s="16" t="s">
        <v>168</v>
      </c>
      <c r="C124" s="42"/>
      <c r="D124" s="52"/>
      <c r="E124" s="52"/>
      <c r="F124" s="24" t="e">
        <f t="shared" si="3"/>
        <v>#DIV/0!</v>
      </c>
      <c r="G124" s="29" t="e">
        <f t="shared" si="2"/>
        <v>#DIV/0!</v>
      </c>
    </row>
    <row r="125" spans="1:7" ht="31.5" customHeight="1" x14ac:dyDescent="0.25">
      <c r="A125" s="12" t="s">
        <v>193</v>
      </c>
      <c r="B125" s="16" t="s">
        <v>125</v>
      </c>
      <c r="C125" s="42">
        <v>11292027.949999999</v>
      </c>
      <c r="D125" s="21">
        <f>D128+D130+D132+D134+D136+D138+D146</f>
        <v>30524500.670000002</v>
      </c>
      <c r="E125" s="21">
        <f>E128+E130+E132+E134+E136+E138+E146</f>
        <v>14710247.189999999</v>
      </c>
      <c r="F125" s="24">
        <f t="shared" si="3"/>
        <v>0.48191606306790402</v>
      </c>
      <c r="G125" s="29"/>
    </row>
    <row r="126" spans="1:7" ht="0.75" customHeight="1" x14ac:dyDescent="0.25">
      <c r="A126" s="12" t="s">
        <v>192</v>
      </c>
      <c r="B126" s="17" t="s">
        <v>158</v>
      </c>
      <c r="C126" s="43"/>
      <c r="D126" s="21"/>
      <c r="E126" s="21"/>
      <c r="F126" s="24" t="e">
        <f t="shared" si="3"/>
        <v>#DIV/0!</v>
      </c>
      <c r="G126" s="29"/>
    </row>
    <row r="127" spans="1:7" ht="33.75" hidden="1" customHeight="1" x14ac:dyDescent="0.25">
      <c r="A127" s="19" t="s">
        <v>191</v>
      </c>
      <c r="B127" s="17" t="s">
        <v>159</v>
      </c>
      <c r="C127" s="43"/>
      <c r="D127" s="21"/>
      <c r="E127" s="21"/>
      <c r="F127" s="24" t="e">
        <f t="shared" si="3"/>
        <v>#DIV/0!</v>
      </c>
      <c r="G127" s="29"/>
    </row>
    <row r="128" spans="1:7" ht="92.25" customHeight="1" x14ac:dyDescent="0.25">
      <c r="A128" s="19" t="s">
        <v>190</v>
      </c>
      <c r="B128" s="14" t="s">
        <v>150</v>
      </c>
      <c r="C128" s="41">
        <v>4233909</v>
      </c>
      <c r="D128" s="21">
        <v>14676914</v>
      </c>
      <c r="E128" s="21">
        <v>6028798.7400000002</v>
      </c>
      <c r="F128" s="24">
        <f t="shared" si="3"/>
        <v>0.4107674637870059</v>
      </c>
      <c r="G128" s="29"/>
    </row>
    <row r="129" spans="1:7" ht="93.75" customHeight="1" x14ac:dyDescent="0.25">
      <c r="A129" s="12" t="s">
        <v>189</v>
      </c>
      <c r="B129" s="14" t="s">
        <v>126</v>
      </c>
      <c r="C129" s="41">
        <v>4233909</v>
      </c>
      <c r="D129" s="21">
        <v>14676914</v>
      </c>
      <c r="E129" s="21">
        <v>6028798.7400000002</v>
      </c>
      <c r="F129" s="24">
        <f t="shared" si="3"/>
        <v>0.4107674637870059</v>
      </c>
      <c r="G129" s="29"/>
    </row>
    <row r="130" spans="1:7" ht="93.75" customHeight="1" x14ac:dyDescent="0.25">
      <c r="A130" s="12" t="s">
        <v>313</v>
      </c>
      <c r="B130" s="14" t="s">
        <v>315</v>
      </c>
      <c r="C130" s="41"/>
      <c r="D130" s="21">
        <v>3010202</v>
      </c>
      <c r="E130" s="21">
        <v>2498745.02</v>
      </c>
      <c r="F130" s="24">
        <f t="shared" si="3"/>
        <v>0.83009213999592057</v>
      </c>
      <c r="G130" s="29"/>
    </row>
    <row r="131" spans="1:7" ht="93.75" customHeight="1" x14ac:dyDescent="0.25">
      <c r="A131" s="12" t="s">
        <v>314</v>
      </c>
      <c r="B131" s="14" t="s">
        <v>316</v>
      </c>
      <c r="C131" s="41"/>
      <c r="D131" s="21">
        <v>3010202</v>
      </c>
      <c r="E131" s="21">
        <v>2498745.02</v>
      </c>
      <c r="F131" s="24">
        <f t="shared" si="3"/>
        <v>0.83009213999592057</v>
      </c>
      <c r="G131" s="29"/>
    </row>
    <row r="132" spans="1:7" ht="93.75" customHeight="1" x14ac:dyDescent="0.25">
      <c r="A132" s="12" t="s">
        <v>308</v>
      </c>
      <c r="B132" s="14" t="s">
        <v>310</v>
      </c>
      <c r="C132" s="41"/>
      <c r="D132" s="21">
        <v>654050</v>
      </c>
      <c r="E132" s="21">
        <v>130642.28</v>
      </c>
      <c r="F132" s="24">
        <f t="shared" si="3"/>
        <v>0.1997435670055806</v>
      </c>
      <c r="G132" s="29"/>
    </row>
    <row r="133" spans="1:7" ht="93.75" customHeight="1" x14ac:dyDescent="0.25">
      <c r="A133" s="12" t="s">
        <v>307</v>
      </c>
      <c r="B133" s="14" t="s">
        <v>309</v>
      </c>
      <c r="C133" s="41"/>
      <c r="D133" s="21">
        <v>654050</v>
      </c>
      <c r="E133" s="21">
        <v>130642.28</v>
      </c>
      <c r="F133" s="24">
        <f t="shared" si="3"/>
        <v>0.1997435670055806</v>
      </c>
      <c r="G133" s="29"/>
    </row>
    <row r="134" spans="1:7" ht="93.75" customHeight="1" x14ac:dyDescent="0.25">
      <c r="A134" s="12" t="s">
        <v>188</v>
      </c>
      <c r="B134" s="14" t="s">
        <v>176</v>
      </c>
      <c r="C134" s="41">
        <v>372806.75</v>
      </c>
      <c r="D134" s="21">
        <v>833701</v>
      </c>
      <c r="E134" s="21">
        <v>556654.06000000006</v>
      </c>
      <c r="F134" s="24">
        <f t="shared" si="3"/>
        <v>0.6676902870453556</v>
      </c>
      <c r="G134" s="29"/>
    </row>
    <row r="135" spans="1:7" ht="93.75" customHeight="1" x14ac:dyDescent="0.25">
      <c r="A135" s="12" t="s">
        <v>183</v>
      </c>
      <c r="B135" s="14" t="s">
        <v>177</v>
      </c>
      <c r="C135" s="41">
        <v>372806.75</v>
      </c>
      <c r="D135" s="21">
        <v>833701</v>
      </c>
      <c r="E135" s="21">
        <v>556654.06000000006</v>
      </c>
      <c r="F135" s="24">
        <f t="shared" si="3"/>
        <v>0.6676902870453556</v>
      </c>
      <c r="G135" s="29"/>
    </row>
    <row r="136" spans="1:7" ht="93.75" customHeight="1" x14ac:dyDescent="0.25">
      <c r="A136" s="12" t="s">
        <v>182</v>
      </c>
      <c r="B136" s="14" t="s">
        <v>312</v>
      </c>
      <c r="C136" s="41">
        <v>900000</v>
      </c>
      <c r="D136" s="21">
        <v>420000</v>
      </c>
      <c r="E136" s="21">
        <v>420000</v>
      </c>
      <c r="F136" s="24">
        <f t="shared" si="3"/>
        <v>1</v>
      </c>
      <c r="G136" s="29"/>
    </row>
    <row r="137" spans="1:7" ht="93.75" customHeight="1" x14ac:dyDescent="0.25">
      <c r="A137" s="12" t="s">
        <v>220</v>
      </c>
      <c r="B137" s="14" t="s">
        <v>221</v>
      </c>
      <c r="C137" s="41">
        <v>68277</v>
      </c>
      <c r="D137" s="21">
        <v>420000</v>
      </c>
      <c r="E137" s="21">
        <v>420000</v>
      </c>
      <c r="F137" s="24">
        <f t="shared" si="3"/>
        <v>1</v>
      </c>
      <c r="G137" s="29"/>
    </row>
    <row r="138" spans="1:7" ht="93.75" customHeight="1" x14ac:dyDescent="0.25">
      <c r="A138" s="12" t="s">
        <v>199</v>
      </c>
      <c r="B138" s="14" t="s">
        <v>222</v>
      </c>
      <c r="C138" s="41">
        <v>68277</v>
      </c>
      <c r="D138" s="21">
        <v>74592</v>
      </c>
      <c r="E138" s="21">
        <v>74592</v>
      </c>
      <c r="F138" s="24">
        <f t="shared" si="3"/>
        <v>1</v>
      </c>
      <c r="G138" s="29"/>
    </row>
    <row r="139" spans="1:7" ht="0.75" customHeight="1" x14ac:dyDescent="0.25">
      <c r="A139" s="12" t="s">
        <v>200</v>
      </c>
      <c r="B139" s="14" t="s">
        <v>174</v>
      </c>
      <c r="C139" s="41"/>
      <c r="D139" s="21">
        <v>74592</v>
      </c>
      <c r="E139" s="21"/>
      <c r="F139" s="24">
        <f t="shared" si="3"/>
        <v>0</v>
      </c>
      <c r="G139" s="29"/>
    </row>
    <row r="140" spans="1:7" ht="93.75" hidden="1" customHeight="1" x14ac:dyDescent="0.25">
      <c r="A140" s="12" t="s">
        <v>184</v>
      </c>
      <c r="B140" s="14" t="s">
        <v>175</v>
      </c>
      <c r="C140" s="41"/>
      <c r="D140" s="21"/>
      <c r="E140" s="21"/>
      <c r="F140" s="24" t="e">
        <f t="shared" si="3"/>
        <v>#DIV/0!</v>
      </c>
      <c r="G140" s="29"/>
    </row>
    <row r="141" spans="1:7" ht="47.25" hidden="1" x14ac:dyDescent="0.25">
      <c r="A141" s="12" t="s">
        <v>185</v>
      </c>
      <c r="B141" s="14" t="s">
        <v>160</v>
      </c>
      <c r="C141" s="41"/>
      <c r="D141" s="21"/>
      <c r="E141" s="21"/>
      <c r="F141" s="24" t="e">
        <f t="shared" si="3"/>
        <v>#DIV/0!</v>
      </c>
      <c r="G141" s="29"/>
    </row>
    <row r="142" spans="1:7" ht="46.5" hidden="1" customHeight="1" x14ac:dyDescent="0.25">
      <c r="A142" s="12" t="s">
        <v>186</v>
      </c>
      <c r="B142" s="14" t="s">
        <v>160</v>
      </c>
      <c r="C142" s="41"/>
      <c r="D142" s="21"/>
      <c r="E142" s="21"/>
      <c r="F142" s="24" t="e">
        <f t="shared" si="3"/>
        <v>#DIV/0!</v>
      </c>
      <c r="G142" s="29"/>
    </row>
    <row r="143" spans="1:7" ht="46.5" hidden="1" customHeight="1" x14ac:dyDescent="0.25">
      <c r="A143" s="12" t="s">
        <v>187</v>
      </c>
      <c r="B143" s="14" t="s">
        <v>167</v>
      </c>
      <c r="C143" s="41"/>
      <c r="D143" s="21"/>
      <c r="E143" s="21"/>
      <c r="F143" s="24" t="e">
        <f t="shared" si="3"/>
        <v>#DIV/0!</v>
      </c>
      <c r="G143" s="29"/>
    </row>
    <row r="144" spans="1:7" ht="46.5" hidden="1" customHeight="1" x14ac:dyDescent="0.25">
      <c r="A144" s="12" t="s">
        <v>199</v>
      </c>
      <c r="B144" s="14" t="s">
        <v>178</v>
      </c>
      <c r="C144" s="41"/>
      <c r="D144" s="21"/>
      <c r="E144" s="21"/>
      <c r="F144" s="24" t="e">
        <f t="shared" si="3"/>
        <v>#DIV/0!</v>
      </c>
      <c r="G144" s="29"/>
    </row>
    <row r="145" spans="1:7" ht="15" customHeight="1" x14ac:dyDescent="0.25">
      <c r="A145" s="12" t="s">
        <v>200</v>
      </c>
      <c r="B145" s="14" t="s">
        <v>223</v>
      </c>
      <c r="C145" s="41">
        <v>68277</v>
      </c>
      <c r="D145" s="21">
        <v>74592</v>
      </c>
      <c r="E145" s="21">
        <v>74592</v>
      </c>
      <c r="F145" s="24">
        <f t="shared" si="3"/>
        <v>1</v>
      </c>
      <c r="G145" s="29"/>
    </row>
    <row r="146" spans="1:7" ht="15" customHeight="1" x14ac:dyDescent="0.25">
      <c r="A146" s="12" t="s">
        <v>201</v>
      </c>
      <c r="B146" s="14" t="s">
        <v>311</v>
      </c>
      <c r="C146" s="41">
        <v>5717035.2000000002</v>
      </c>
      <c r="D146" s="21">
        <v>10855041.67</v>
      </c>
      <c r="E146" s="21">
        <v>5000815.09</v>
      </c>
      <c r="F146" s="24">
        <f t="shared" si="3"/>
        <v>0.46069054749192867</v>
      </c>
      <c r="G146" s="29"/>
    </row>
    <row r="147" spans="1:7" ht="15" customHeight="1" x14ac:dyDescent="0.25">
      <c r="A147" s="12" t="s">
        <v>202</v>
      </c>
      <c r="B147" s="14" t="s">
        <v>127</v>
      </c>
      <c r="C147" s="41">
        <v>5717035.2000000002</v>
      </c>
      <c r="D147" s="21">
        <v>10855041.57</v>
      </c>
      <c r="E147" s="21">
        <v>5000815.09</v>
      </c>
      <c r="F147" s="24">
        <f t="shared" si="3"/>
        <v>0.46069055173595247</v>
      </c>
      <c r="G147" s="29"/>
    </row>
    <row r="148" spans="1:7" ht="34.5" customHeight="1" x14ac:dyDescent="0.25">
      <c r="A148" s="12" t="s">
        <v>202</v>
      </c>
      <c r="B148" s="14" t="s">
        <v>128</v>
      </c>
      <c r="C148" s="41">
        <v>46335296.57</v>
      </c>
      <c r="D148" s="21">
        <f>D149</f>
        <v>75359728.810000002</v>
      </c>
      <c r="E148" s="21">
        <f>E149</f>
        <v>43897388.900000006</v>
      </c>
      <c r="F148" s="24">
        <f t="shared" si="3"/>
        <v>0.58250460283204941</v>
      </c>
      <c r="G148" s="29">
        <f t="shared" si="2"/>
        <v>0.94738551707946916</v>
      </c>
    </row>
    <row r="149" spans="1:7" ht="45" customHeight="1" x14ac:dyDescent="0.25">
      <c r="A149" s="12" t="s">
        <v>203</v>
      </c>
      <c r="B149" s="14" t="s">
        <v>133</v>
      </c>
      <c r="C149" s="41">
        <v>42905502.479999997</v>
      </c>
      <c r="D149" s="21">
        <v>75359728.810000002</v>
      </c>
      <c r="E149" s="21">
        <f>E150+E152+E156+E158+E160</f>
        <v>43897388.900000006</v>
      </c>
      <c r="F149" s="24">
        <f t="shared" si="3"/>
        <v>0.58250460283204941</v>
      </c>
      <c r="G149" s="29">
        <f t="shared" si="2"/>
        <v>1.0231179303974443</v>
      </c>
    </row>
    <row r="150" spans="1:7" ht="45" customHeight="1" x14ac:dyDescent="0.25">
      <c r="A150" s="12" t="s">
        <v>204</v>
      </c>
      <c r="B150" s="14" t="s">
        <v>134</v>
      </c>
      <c r="C150" s="41">
        <v>42905502.479999997</v>
      </c>
      <c r="D150" s="21">
        <f>D151</f>
        <v>71390515.549999997</v>
      </c>
      <c r="E150" s="21">
        <f>E151</f>
        <v>43492792.460000001</v>
      </c>
      <c r="F150" s="24">
        <f t="shared" si="3"/>
        <v>0.60922367803239663</v>
      </c>
      <c r="G150" s="29">
        <f t="shared" si="2"/>
        <v>1.0136879874620688</v>
      </c>
    </row>
    <row r="151" spans="1:7" ht="78" customHeight="1" x14ac:dyDescent="0.25">
      <c r="A151" s="12" t="s">
        <v>205</v>
      </c>
      <c r="B151" s="14" t="s">
        <v>135</v>
      </c>
      <c r="C151" s="41">
        <v>136897.70000000001</v>
      </c>
      <c r="D151" s="21">
        <v>71390515.549999997</v>
      </c>
      <c r="E151" s="21">
        <v>43492792.460000001</v>
      </c>
      <c r="F151" s="24">
        <f t="shared" si="3"/>
        <v>0.60922367803239663</v>
      </c>
      <c r="G151" s="29">
        <f t="shared" si="2"/>
        <v>317.70287199857995</v>
      </c>
    </row>
    <row r="152" spans="1:7" ht="76.5" customHeight="1" x14ac:dyDescent="0.25">
      <c r="A152" s="12" t="s">
        <v>206</v>
      </c>
      <c r="B152" s="14" t="s">
        <v>136</v>
      </c>
      <c r="C152" s="41">
        <v>136897.70000000001</v>
      </c>
      <c r="D152" s="21">
        <v>406674</v>
      </c>
      <c r="E152" s="21">
        <v>54498.1</v>
      </c>
      <c r="F152" s="24">
        <f t="shared" si="3"/>
        <v>0.1340093047502422</v>
      </c>
      <c r="G152" s="29">
        <f t="shared" si="2"/>
        <v>0.3980936129679315</v>
      </c>
    </row>
    <row r="153" spans="1:7" ht="73.5" customHeight="1" x14ac:dyDescent="0.25">
      <c r="A153" s="12" t="s">
        <v>207</v>
      </c>
      <c r="B153" s="14" t="s">
        <v>137</v>
      </c>
      <c r="C153" s="41">
        <v>3010788</v>
      </c>
      <c r="D153" s="21">
        <v>406674</v>
      </c>
      <c r="E153" s="21">
        <v>54498.1</v>
      </c>
      <c r="F153" s="24">
        <f t="shared" si="3"/>
        <v>0.1340093047502422</v>
      </c>
      <c r="G153" s="29"/>
    </row>
    <row r="154" spans="1:7" ht="75" customHeight="1" x14ac:dyDescent="0.25">
      <c r="A154" s="12" t="s">
        <v>208</v>
      </c>
      <c r="B154" s="14" t="s">
        <v>138</v>
      </c>
      <c r="C154" s="41">
        <v>3010788</v>
      </c>
      <c r="D154" s="21">
        <v>3010788</v>
      </c>
      <c r="E154" s="21"/>
      <c r="F154" s="24">
        <f t="shared" si="3"/>
        <v>0</v>
      </c>
      <c r="G154" s="29"/>
    </row>
    <row r="155" spans="1:7" ht="46.5" customHeight="1" x14ac:dyDescent="0.25">
      <c r="A155" s="12" t="s">
        <v>209</v>
      </c>
      <c r="B155" s="14" t="s">
        <v>129</v>
      </c>
      <c r="C155" s="41">
        <v>259648.66</v>
      </c>
      <c r="D155" s="21">
        <v>3010788</v>
      </c>
      <c r="E155" s="21"/>
      <c r="F155" s="24">
        <f t="shared" si="3"/>
        <v>0</v>
      </c>
      <c r="G155" s="29">
        <f t="shared" si="2"/>
        <v>0</v>
      </c>
    </row>
    <row r="156" spans="1:7" ht="49.5" customHeight="1" x14ac:dyDescent="0.25">
      <c r="A156" s="12" t="s">
        <v>210</v>
      </c>
      <c r="B156" s="14" t="s">
        <v>130</v>
      </c>
      <c r="C156" s="41">
        <v>259648.66</v>
      </c>
      <c r="D156" s="21">
        <v>399981</v>
      </c>
      <c r="E156" s="21">
        <v>272966.25</v>
      </c>
      <c r="F156" s="24">
        <f t="shared" si="3"/>
        <v>0.6824480412819609</v>
      </c>
      <c r="G156" s="29">
        <f t="shared" si="2"/>
        <v>1.0512908096656459</v>
      </c>
    </row>
    <row r="157" spans="1:7" ht="63.75" customHeight="1" x14ac:dyDescent="0.25">
      <c r="A157" s="12" t="s">
        <v>211</v>
      </c>
      <c r="B157" s="14" t="s">
        <v>225</v>
      </c>
      <c r="C157" s="41">
        <v>4980</v>
      </c>
      <c r="D157" s="21">
        <v>399981</v>
      </c>
      <c r="E157" s="21">
        <v>272966.25</v>
      </c>
      <c r="F157" s="24">
        <f t="shared" si="3"/>
        <v>0.6824480412819609</v>
      </c>
      <c r="G157" s="29"/>
    </row>
    <row r="158" spans="1:7" ht="72" customHeight="1" x14ac:dyDescent="0.25">
      <c r="A158" s="12" t="s">
        <v>224</v>
      </c>
      <c r="B158" s="14" t="s">
        <v>225</v>
      </c>
      <c r="C158" s="41">
        <v>4980</v>
      </c>
      <c r="D158" s="21">
        <v>5640</v>
      </c>
      <c r="E158" s="21">
        <v>5640</v>
      </c>
      <c r="F158" s="24">
        <f t="shared" si="3"/>
        <v>1</v>
      </c>
      <c r="G158" s="29"/>
    </row>
    <row r="159" spans="1:7" ht="51.75" customHeight="1" x14ac:dyDescent="0.25">
      <c r="A159" s="12" t="s">
        <v>317</v>
      </c>
      <c r="B159" s="14" t="s">
        <v>226</v>
      </c>
      <c r="C159" s="41">
        <v>17479.73</v>
      </c>
      <c r="D159" s="21">
        <v>5640</v>
      </c>
      <c r="E159" s="21">
        <v>5640</v>
      </c>
      <c r="F159" s="24">
        <f t="shared" si="3"/>
        <v>1</v>
      </c>
      <c r="G159" s="29"/>
    </row>
    <row r="160" spans="1:7" ht="65.25" customHeight="1" x14ac:dyDescent="0.25">
      <c r="A160" s="12" t="s">
        <v>212</v>
      </c>
      <c r="B160" s="14" t="s">
        <v>131</v>
      </c>
      <c r="C160" s="41">
        <v>17479.73</v>
      </c>
      <c r="D160" s="21">
        <v>36008.26</v>
      </c>
      <c r="E160" s="21">
        <v>71492.09</v>
      </c>
      <c r="F160" s="24">
        <f t="shared" si="3"/>
        <v>1.9854358416652178</v>
      </c>
      <c r="G160" s="29"/>
    </row>
    <row r="161" spans="1:7" ht="65.25" customHeight="1" x14ac:dyDescent="0.25">
      <c r="A161" s="12" t="s">
        <v>213</v>
      </c>
      <c r="B161" s="14" t="s">
        <v>132</v>
      </c>
      <c r="C161" s="38"/>
      <c r="D161" s="21">
        <v>36008.26</v>
      </c>
      <c r="E161" s="21">
        <v>71492.09</v>
      </c>
      <c r="F161" s="24">
        <f t="shared" si="3"/>
        <v>1.9854358416652178</v>
      </c>
      <c r="G161" s="29"/>
    </row>
    <row r="162" spans="1:7" ht="65.25" customHeight="1" x14ac:dyDescent="0.25">
      <c r="A162" s="12" t="s">
        <v>318</v>
      </c>
      <c r="B162" s="14" t="s">
        <v>320</v>
      </c>
      <c r="C162" s="38"/>
      <c r="D162" s="21">
        <v>110122</v>
      </c>
      <c r="E162" s="21"/>
      <c r="F162" s="24"/>
      <c r="G162" s="29"/>
    </row>
    <row r="163" spans="1:7" ht="65.25" customHeight="1" x14ac:dyDescent="0.25">
      <c r="A163" s="12" t="s">
        <v>319</v>
      </c>
      <c r="B163" s="14" t="s">
        <v>321</v>
      </c>
      <c r="C163" s="38"/>
      <c r="D163" s="21">
        <v>110122</v>
      </c>
      <c r="E163" s="21"/>
      <c r="F163" s="24"/>
      <c r="G163" s="29"/>
    </row>
    <row r="164" spans="1:7" ht="30" customHeight="1" x14ac:dyDescent="0.25">
      <c r="A164" s="30" t="s">
        <v>214</v>
      </c>
      <c r="B164" s="31" t="s">
        <v>139</v>
      </c>
      <c r="C164" s="40">
        <v>1899284.04</v>
      </c>
      <c r="D164" s="33">
        <f>D165+D167+D169</f>
        <v>5490041.6600000001</v>
      </c>
      <c r="E164" s="33">
        <f>E165+E167+E169</f>
        <v>7873831.2699999996</v>
      </c>
      <c r="F164" s="34">
        <f t="shared" si="3"/>
        <v>1.434202462864371</v>
      </c>
      <c r="G164" s="35">
        <f t="shared" si="2"/>
        <v>4.1456839020244702</v>
      </c>
    </row>
    <row r="165" spans="1:7" ht="62.25" customHeight="1" x14ac:dyDescent="0.25">
      <c r="A165" s="12" t="s">
        <v>215</v>
      </c>
      <c r="B165" s="14" t="s">
        <v>140</v>
      </c>
      <c r="C165" s="41">
        <v>1710609.98</v>
      </c>
      <c r="D165" s="21">
        <v>3523150</v>
      </c>
      <c r="E165" s="21">
        <v>2314237.31</v>
      </c>
      <c r="F165" s="24">
        <f t="shared" si="3"/>
        <v>0.65686596085889049</v>
      </c>
      <c r="G165" s="29">
        <f t="shared" si="2"/>
        <v>1.3528725642065995</v>
      </c>
    </row>
    <row r="166" spans="1:7" ht="75" customHeight="1" x14ac:dyDescent="0.25">
      <c r="A166" s="12" t="s">
        <v>216</v>
      </c>
      <c r="B166" s="14" t="s">
        <v>141</v>
      </c>
      <c r="C166" s="41">
        <v>1710609.98</v>
      </c>
      <c r="D166" s="21">
        <v>3523150</v>
      </c>
      <c r="E166" s="21">
        <v>2314237.31</v>
      </c>
      <c r="F166" s="24">
        <f t="shared" si="3"/>
        <v>0.65686596085889049</v>
      </c>
      <c r="G166" s="29">
        <f t="shared" si="2"/>
        <v>1.3528725642065995</v>
      </c>
    </row>
    <row r="167" spans="1:7" ht="75" customHeight="1" x14ac:dyDescent="0.25">
      <c r="A167" s="20" t="s">
        <v>322</v>
      </c>
      <c r="B167" s="14" t="s">
        <v>325</v>
      </c>
      <c r="C167" s="41"/>
      <c r="D167" s="21">
        <v>1744680</v>
      </c>
      <c r="E167" s="21">
        <v>416640</v>
      </c>
      <c r="F167" s="24"/>
      <c r="G167" s="29"/>
    </row>
    <row r="168" spans="1:7" ht="75" customHeight="1" x14ac:dyDescent="0.25">
      <c r="A168" s="20" t="s">
        <v>323</v>
      </c>
      <c r="B168" s="14" t="s">
        <v>324</v>
      </c>
      <c r="C168" s="41"/>
      <c r="D168" s="21">
        <v>1744680</v>
      </c>
      <c r="E168" s="21">
        <v>416640</v>
      </c>
      <c r="F168" s="24"/>
      <c r="G168" s="29"/>
    </row>
    <row r="169" spans="1:7" ht="31.5" customHeight="1" x14ac:dyDescent="0.25">
      <c r="A169" s="20" t="s">
        <v>217</v>
      </c>
      <c r="B169" s="14" t="s">
        <v>142</v>
      </c>
      <c r="C169" s="41">
        <v>188674.06</v>
      </c>
      <c r="D169" s="21">
        <v>222211.66</v>
      </c>
      <c r="E169" s="21">
        <v>5142953.96</v>
      </c>
      <c r="F169" s="24">
        <f t="shared" si="3"/>
        <v>23.144392872993254</v>
      </c>
      <c r="G169" s="29">
        <f t="shared" si="2"/>
        <v>27.258405103489054</v>
      </c>
    </row>
    <row r="170" spans="1:7" ht="30.75" customHeight="1" x14ac:dyDescent="0.25">
      <c r="A170" s="18" t="s">
        <v>218</v>
      </c>
      <c r="B170" s="14" t="s">
        <v>143</v>
      </c>
      <c r="C170" s="41">
        <v>188674.06</v>
      </c>
      <c r="D170" s="21">
        <v>222211.66</v>
      </c>
      <c r="E170" s="21">
        <v>5142953.96</v>
      </c>
      <c r="F170" s="24">
        <f t="shared" si="3"/>
        <v>23.144392872993254</v>
      </c>
      <c r="G170" s="29">
        <f t="shared" si="2"/>
        <v>27.258405103489054</v>
      </c>
    </row>
    <row r="171" spans="1:7" ht="45.75" hidden="1" customHeight="1" x14ac:dyDescent="0.25">
      <c r="A171" s="18" t="s">
        <v>218</v>
      </c>
      <c r="B171" s="14" t="s">
        <v>144</v>
      </c>
      <c r="C171" s="44"/>
      <c r="D171" s="21"/>
      <c r="E171" s="21"/>
      <c r="F171" s="24" t="e">
        <f t="shared" si="3"/>
        <v>#DIV/0!</v>
      </c>
      <c r="G171" s="29" t="e">
        <f t="shared" si="2"/>
        <v>#DIV/0!</v>
      </c>
    </row>
    <row r="172" spans="1:7" ht="45.75" hidden="1" customHeight="1" x14ac:dyDescent="0.25">
      <c r="A172" s="12" t="s">
        <v>145</v>
      </c>
      <c r="B172" s="14" t="s">
        <v>146</v>
      </c>
      <c r="C172" s="44"/>
      <c r="D172" s="21"/>
      <c r="E172" s="21"/>
      <c r="F172" s="24" t="e">
        <f t="shared" si="3"/>
        <v>#DIV/0!</v>
      </c>
      <c r="G172" s="29" t="e">
        <f t="shared" si="2"/>
        <v>#DIV/0!</v>
      </c>
    </row>
    <row r="173" spans="1:7" ht="45" hidden="1" customHeight="1" x14ac:dyDescent="0.25">
      <c r="A173" s="12" t="s">
        <v>162</v>
      </c>
      <c r="B173" s="14" t="s">
        <v>146</v>
      </c>
      <c r="C173" s="44"/>
      <c r="D173" s="21"/>
      <c r="E173" s="21"/>
      <c r="F173" s="24" t="e">
        <f t="shared" si="3"/>
        <v>#DIV/0!</v>
      </c>
      <c r="G173" s="29" t="e">
        <f t="shared" si="2"/>
        <v>#DIV/0!</v>
      </c>
    </row>
    <row r="174" spans="1:7" ht="15.75" hidden="1" customHeight="1" x14ac:dyDescent="0.25">
      <c r="A174" s="12" t="s">
        <v>219</v>
      </c>
      <c r="B174" s="15"/>
      <c r="C174" s="45"/>
      <c r="D174" s="22"/>
      <c r="E174" s="22"/>
      <c r="F174" s="24" t="e">
        <f t="shared" si="3"/>
        <v>#DIV/0!</v>
      </c>
      <c r="G174" s="29" t="e">
        <f t="shared" si="2"/>
        <v>#DIV/0!</v>
      </c>
    </row>
    <row r="175" spans="1:7" ht="15.75" x14ac:dyDescent="0.25">
      <c r="A175" s="13"/>
      <c r="B175" s="37"/>
      <c r="C175" s="46">
        <v>115730138.80000001</v>
      </c>
      <c r="D175" s="33">
        <f>D9+D114</f>
        <v>186478040.14000002</v>
      </c>
      <c r="E175" s="33">
        <f>E9+E114</f>
        <v>122532769.73</v>
      </c>
      <c r="F175" s="34">
        <f t="shared" si="3"/>
        <v>0.6570895406129722</v>
      </c>
      <c r="G175" s="35">
        <f t="shared" si="2"/>
        <v>1.0587801155389265</v>
      </c>
    </row>
    <row r="176" spans="1:7" ht="15.75" x14ac:dyDescent="0.25">
      <c r="A176" s="37" t="s">
        <v>151</v>
      </c>
      <c r="B176" s="9"/>
      <c r="C176" s="39"/>
      <c r="D176" s="9"/>
      <c r="E176" s="9"/>
      <c r="F176" s="9"/>
      <c r="G176" s="28"/>
    </row>
    <row r="177" spans="1:6" ht="15.75" x14ac:dyDescent="0.25">
      <c r="A177" s="9"/>
      <c r="B177" s="9"/>
      <c r="C177" s="9"/>
      <c r="D177" s="9"/>
      <c r="E177" s="9"/>
      <c r="F177" s="9"/>
    </row>
    <row r="178" spans="1:6" ht="15.75" x14ac:dyDescent="0.25">
      <c r="A178" s="9"/>
    </row>
  </sheetData>
  <mergeCells count="10">
    <mergeCell ref="D2:F2"/>
    <mergeCell ref="A4:F4"/>
    <mergeCell ref="A1:B2"/>
    <mergeCell ref="G6:G7"/>
    <mergeCell ref="B6:B7"/>
    <mergeCell ref="A6:A7"/>
    <mergeCell ref="F6:F7"/>
    <mergeCell ref="E6:E7"/>
    <mergeCell ref="D6:D7"/>
    <mergeCell ref="C6:C7"/>
  </mergeCells>
  <pageMargins left="0.19685039370078741" right="0.19685039370078741" top="0.59055118110236227" bottom="0" header="0" footer="0"/>
  <pageSetup paperSize="9" scale="57" fitToWidth="2" fitToHeight="0" orientation="portrait" r:id="rId1"/>
  <headerFooter>
    <evenFooter>&amp;R&amp;D СТР. &amp;P</even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2020-11-05T11:20:46Z</cp:lastPrinted>
  <dcterms:created xsi:type="dcterms:W3CDTF">2016-07-05T13:04:41Z</dcterms:created>
  <dcterms:modified xsi:type="dcterms:W3CDTF">2021-01-15T09:13:23Z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