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55" windowWidth="17895" windowHeight="11190"/>
  </bookViews>
  <sheets>
    <sheet name="Доходы" sheetId="2" r:id="rId1"/>
  </sheets>
  <definedNames>
    <definedName name="_xlnm.Print_Titles" localSheetId="0">Доходы!$10:$12</definedName>
  </definedNames>
  <calcPr calcId="145621"/>
</workbook>
</file>

<file path=xl/calcChain.xml><?xml version="1.0" encoding="utf-8"?>
<calcChain xmlns="http://schemas.openxmlformats.org/spreadsheetml/2006/main">
  <c r="E150" i="2" l="1"/>
  <c r="E13" i="2"/>
  <c r="E93" i="2"/>
  <c r="E94" i="2"/>
  <c r="E123" i="2"/>
  <c r="F123" i="2"/>
  <c r="E138" i="2"/>
  <c r="F143" i="2"/>
  <c r="F137" i="2"/>
  <c r="F136" i="2"/>
  <c r="D64" i="2"/>
  <c r="F78" i="2"/>
  <c r="F77" i="2"/>
  <c r="F75" i="2"/>
  <c r="E55" i="2"/>
  <c r="E26" i="2"/>
  <c r="D138" i="2" l="1"/>
  <c r="E102" i="2"/>
  <c r="E64" i="2"/>
  <c r="D60" i="2"/>
  <c r="D102" i="2" l="1"/>
  <c r="F114" i="2"/>
  <c r="F113" i="2"/>
  <c r="E60" i="2" l="1"/>
  <c r="E38" i="2"/>
  <c r="D123" i="2" l="1"/>
  <c r="F141" i="2"/>
  <c r="F142" i="2"/>
  <c r="F57" i="2" l="1"/>
  <c r="F65" i="2"/>
  <c r="F66" i="2"/>
  <c r="F67" i="2"/>
  <c r="F68" i="2"/>
  <c r="F69" i="2"/>
  <c r="F70" i="2"/>
  <c r="F71" i="2"/>
  <c r="F72" i="2"/>
  <c r="F73" i="2"/>
  <c r="F74" i="2"/>
  <c r="F76" i="2"/>
  <c r="F79" i="2"/>
  <c r="F80" i="2"/>
  <c r="F81" i="2"/>
  <c r="F82" i="2"/>
  <c r="F83" i="2"/>
  <c r="F84" i="2"/>
  <c r="F85" i="2"/>
  <c r="F86" i="2"/>
  <c r="E51" i="2" l="1"/>
  <c r="D51" i="2"/>
  <c r="D26" i="2"/>
  <c r="F33" i="2"/>
  <c r="F32" i="2"/>
  <c r="F135" i="2" l="1"/>
  <c r="E54" i="2" l="1"/>
  <c r="F56" i="2"/>
  <c r="F108" i="2"/>
  <c r="F107" i="2"/>
  <c r="E95" i="2"/>
  <c r="D95" i="2"/>
  <c r="D94" i="2" l="1"/>
  <c r="D93" i="2" s="1"/>
  <c r="F53" i="2"/>
  <c r="E37" i="2"/>
  <c r="G21" i="2" l="1"/>
  <c r="G20" i="2" s="1"/>
  <c r="D21" i="2"/>
  <c r="E21" i="2"/>
  <c r="E20" i="2" s="1"/>
  <c r="D15" i="2"/>
  <c r="D14" i="2" s="1"/>
  <c r="E15" i="2"/>
  <c r="E14" i="2" s="1"/>
  <c r="C26" i="2"/>
  <c r="C138" i="2"/>
  <c r="C124" i="2"/>
  <c r="C123" i="2" s="1"/>
  <c r="C102" i="2"/>
  <c r="C95" i="2"/>
  <c r="C64" i="2"/>
  <c r="C60" i="2"/>
  <c r="C54" i="2"/>
  <c r="C51" i="2"/>
  <c r="C47" i="2" s="1"/>
  <c r="C46" i="2" s="1"/>
  <c r="G53" i="2"/>
  <c r="C38" i="2"/>
  <c r="C37" i="2" s="1"/>
  <c r="C21" i="2"/>
  <c r="C20" i="2" s="1"/>
  <c r="C15" i="2"/>
  <c r="C14" i="2" s="1"/>
  <c r="C94" i="2" l="1"/>
  <c r="C93" i="2" s="1"/>
  <c r="C13" i="2"/>
  <c r="C150" i="2" s="1"/>
  <c r="D20" i="2"/>
  <c r="F21" i="2"/>
  <c r="G16" i="2"/>
  <c r="G17" i="2"/>
  <c r="G18" i="2"/>
  <c r="G19" i="2"/>
  <c r="G28" i="2"/>
  <c r="G29" i="2"/>
  <c r="G30" i="2"/>
  <c r="G35" i="2"/>
  <c r="G36" i="2"/>
  <c r="G39" i="2"/>
  <c r="G40" i="2"/>
  <c r="G41" i="2"/>
  <c r="G42" i="2"/>
  <c r="G43" i="2"/>
  <c r="G44" i="2"/>
  <c r="G45" i="2"/>
  <c r="G48" i="2"/>
  <c r="G49" i="2"/>
  <c r="G50" i="2"/>
  <c r="G52" i="2"/>
  <c r="G55" i="2"/>
  <c r="G58" i="2"/>
  <c r="G59" i="2"/>
  <c r="G60" i="2"/>
  <c r="G61" i="2"/>
  <c r="G62" i="2"/>
  <c r="G63" i="2"/>
  <c r="G64" i="2"/>
  <c r="G90" i="2"/>
  <c r="G91" i="2"/>
  <c r="G92" i="2"/>
  <c r="G95" i="2"/>
  <c r="G96" i="2"/>
  <c r="G97" i="2"/>
  <c r="G98" i="2"/>
  <c r="G99" i="2"/>
  <c r="G100" i="2"/>
  <c r="G101" i="2"/>
  <c r="G124" i="2"/>
  <c r="G125" i="2"/>
  <c r="G126" i="2"/>
  <c r="G127" i="2"/>
  <c r="G130" i="2"/>
  <c r="G131" i="2"/>
  <c r="G138" i="2"/>
  <c r="G139" i="2"/>
  <c r="G140" i="2"/>
  <c r="G145" i="2"/>
  <c r="G146" i="2"/>
  <c r="G147" i="2"/>
  <c r="G148" i="2"/>
  <c r="G149" i="2"/>
  <c r="G54" i="2" l="1"/>
  <c r="E34" i="2"/>
  <c r="G34" i="2" l="1"/>
  <c r="G27" i="2"/>
  <c r="E47" i="2"/>
  <c r="G51" i="2"/>
  <c r="G37" i="2"/>
  <c r="G38" i="2"/>
  <c r="G15" i="2"/>
  <c r="D34" i="2"/>
  <c r="D38" i="2"/>
  <c r="D37" i="2" s="1"/>
  <c r="D47" i="2"/>
  <c r="D46" i="2" s="1"/>
  <c r="D54" i="2"/>
  <c r="F133" i="2"/>
  <c r="F132" i="2"/>
  <c r="F112" i="2"/>
  <c r="F111" i="2"/>
  <c r="D13" i="2" l="1"/>
  <c r="D150" i="2" s="1"/>
  <c r="G26" i="2"/>
  <c r="G14" i="2"/>
  <c r="E46" i="2"/>
  <c r="G47" i="2"/>
  <c r="F14" i="2"/>
  <c r="F15" i="2"/>
  <c r="F16" i="2"/>
  <c r="F17" i="2"/>
  <c r="F18" i="2"/>
  <c r="F19" i="2"/>
  <c r="F22" i="2"/>
  <c r="F23" i="2"/>
  <c r="F24" i="2"/>
  <c r="F25" i="2"/>
  <c r="F26" i="2"/>
  <c r="F27" i="2"/>
  <c r="F28" i="2"/>
  <c r="F29" i="2"/>
  <c r="F30" i="2"/>
  <c r="F34" i="2"/>
  <c r="F35" i="2"/>
  <c r="F36" i="2"/>
  <c r="F37" i="2"/>
  <c r="F38" i="2"/>
  <c r="F39" i="2"/>
  <c r="F40" i="2"/>
  <c r="F41" i="2"/>
  <c r="F42" i="2"/>
  <c r="F43" i="2"/>
  <c r="F44" i="2"/>
  <c r="F45" i="2"/>
  <c r="F47" i="2"/>
  <c r="F48" i="2"/>
  <c r="F49" i="2"/>
  <c r="F50" i="2"/>
  <c r="F51" i="2"/>
  <c r="F52" i="2"/>
  <c r="F54" i="2"/>
  <c r="F55" i="2"/>
  <c r="F58" i="2"/>
  <c r="F59" i="2"/>
  <c r="F6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9" i="2"/>
  <c r="F110" i="2"/>
  <c r="F115" i="2"/>
  <c r="F116" i="2"/>
  <c r="F117" i="2"/>
  <c r="F118" i="2"/>
  <c r="F119" i="2"/>
  <c r="F120" i="2"/>
  <c r="F121" i="2"/>
  <c r="F122" i="2"/>
  <c r="F124" i="2"/>
  <c r="F125" i="2"/>
  <c r="F126" i="2"/>
  <c r="F127" i="2"/>
  <c r="F128" i="2"/>
  <c r="F129" i="2"/>
  <c r="F130" i="2"/>
  <c r="F131" i="2"/>
  <c r="F134" i="2"/>
  <c r="F138" i="2"/>
  <c r="F139" i="2"/>
  <c r="F140" i="2"/>
  <c r="F145" i="2"/>
  <c r="F146" i="2"/>
  <c r="G46" i="2" l="1"/>
  <c r="F20" i="2"/>
  <c r="F46" i="2"/>
  <c r="G13" i="2" l="1"/>
  <c r="F13" i="2"/>
  <c r="F150" i="2"/>
  <c r="F94" i="2"/>
  <c r="G94" i="2"/>
  <c r="G123" i="2"/>
  <c r="F93" i="2"/>
  <c r="G93" i="2" l="1"/>
  <c r="G150" i="2"/>
</calcChain>
</file>

<file path=xl/sharedStrings.xml><?xml version="1.0" encoding="utf-8"?>
<sst xmlns="http://schemas.openxmlformats.org/spreadsheetml/2006/main" count="295" uniqueCount="287">
  <si>
    <t>1</t>
  </si>
  <si>
    <t>2</t>
  </si>
  <si>
    <t>3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</si>
  <si>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</si>
  <si>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</si>
  <si>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</si>
  <si>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</si>
  <si>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</si>
  <si>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</si>
  <si>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</si>
  <si>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</si>
  <si>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</si>
  <si>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</si>
  <si>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</si>
  <si>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</si>
  <si>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</si>
  <si>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</si>
  <si>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</si>
  <si>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</si>
  <si>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</si>
  <si>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</si>
  <si>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</si>
  <si>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</si>
  <si>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</si>
  <si>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</si>
  <si>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</si>
  <si>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</si>
  <si>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</si>
  <si>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</si>
  <si>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</si>
  <si>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</si>
  <si>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</si>
  <si>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</si>
  <si>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</si>
  <si>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</si>
  <si>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</si>
  <si>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</si>
  <si>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</si>
  <si>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</si>
  <si>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</si>
  <si>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</si>
  <si>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поселений, а также средства от продажи права на заключение договоров аренды указанных земельных участков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</si>
  <si>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</si>
  <si>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</si>
  <si>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</si>
  <si>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</si>
  <si>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</si>
  <si>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</si>
  <si>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</si>
  <si>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</si>
  <si>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</si>
  <si>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</si>
  <si>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</si>
  <si>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</si>
  <si>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</si>
  <si>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</si>
  <si>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</si>
  <si>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</si>
  <si>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</si>
  <si>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</si>
  <si>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</si>
  <si>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</si>
  <si>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</si>
  <si>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</si>
  <si>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</si>
  <si>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</si>
  <si>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</si>
  <si>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</si>
  <si>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</si>
  <si>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</si>
  <si>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</si>
  <si>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</si>
  <si>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</si>
  <si>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</si>
  <si>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</si>
  <si>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</si>
  <si>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</si>
  <si>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</si>
  <si>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</si>
  <si>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</si>
  <si>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</si>
  <si>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</si>
  <si>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</si>
  <si>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</si>
  <si>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</si>
  <si>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</si>
  <si>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</si>
  <si>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</si>
  <si>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</si>
  <si>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</si>
  <si>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</si>
  <si>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</si>
  <si>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</si>
  <si>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</si>
  <si>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</si>
  <si>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</si>
  <si>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</si>
  <si>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</si>
  <si>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</si>
  <si>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</si>
  <si>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</si>
  <si>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</si>
  <si>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</si>
  <si>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 Субвенции бюджетам на выплату единовременного пособия при всех формах устройства детей, лишенных родительского попечения, в семью</t>
  </si>
  <si>
    <t xml:space="preserve">  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</si>
  <si>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</si>
  <si>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</si>
  <si>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</si>
  <si>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</si>
  <si>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</si>
  <si>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</si>
  <si>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</si>
  <si>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</si>
  <si>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</si>
  <si>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</si>
  <si>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</si>
  <si>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</si>
  <si>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</si>
  <si>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</si>
  <si>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Код бюджетной классификации Российской Федерации</t>
  </si>
  <si>
    <t>Наименование доходов</t>
  </si>
  <si>
    <t xml:space="preserve">  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</si>
  <si>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ИТОГО:</t>
  </si>
  <si>
    <t xml:space="preserve">  Субсидии бюджетам на реализацию федеральных целевых программ</t>
  </si>
  <si>
    <t xml:space="preserve">  Субсидии бюджетам муниципальных районов на реализацию федеральных целевых программ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</si>
  <si>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</si>
  <si>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 xml:space="preserve"> 000 2021000000 0000 151</t>
  </si>
  <si>
    <t xml:space="preserve"> 000 2190000005 0000 000</t>
  </si>
  <si>
    <t xml:space="preserve"> 000 1110501305 0000 120</t>
  </si>
  <si>
    <t>Прочие дотации</t>
  </si>
  <si>
    <t>Субсидия бюджетам на поддержку отрасли культуры</t>
  </si>
  <si>
    <t>Приложение 1</t>
  </si>
  <si>
    <t>Прочие дотации бюджетам муниципальных районов</t>
  </si>
  <si>
    <t>000 1120104101 0000 120</t>
  </si>
  <si>
    <t xml:space="preserve"> 000 1140601305 0000 430</t>
  </si>
  <si>
    <t>Субсидии бюджетам на софинансирование капитальных вложений в объекты государственной (муниципальной)собственности</t>
  </si>
  <si>
    <t>Субсидии бюджетаммуниципальных районов на софинансирование капитальных вложений в объекты муниципальной собственности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</si>
  <si>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</si>
  <si>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</si>
  <si>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Субсидия бюджетам муниципальных районов на поддержку отрасли культуры</t>
  </si>
  <si>
    <t>000 1120104201 0000 120</t>
  </si>
  <si>
    <t xml:space="preserve">  Плата за размещение отходов производства </t>
  </si>
  <si>
    <t xml:space="preserve">  Плата за размещение твердых коммунальных отходов  </t>
  </si>
  <si>
    <t>000 2022549700 0000 150</t>
  </si>
  <si>
    <t>000 2022546705 0000 150</t>
  </si>
  <si>
    <t>000 2022007700 0000 150</t>
  </si>
  <si>
    <t>000 2022007705 0000 150</t>
  </si>
  <si>
    <t>000 20225097000000150</t>
  </si>
  <si>
    <t>000 202225097050000150</t>
  </si>
  <si>
    <t>000 2022546700 0000 150</t>
  </si>
  <si>
    <t xml:space="preserve"> 000 2022021605 0000 150</t>
  </si>
  <si>
    <t xml:space="preserve"> 000 2022021600 0000 150</t>
  </si>
  <si>
    <t xml:space="preserve"> 000 2022005105 0000 150</t>
  </si>
  <si>
    <t xml:space="preserve"> 000 2022005100 0000 150</t>
  </si>
  <si>
    <t xml:space="preserve"> 000 2022000000 0000 150</t>
  </si>
  <si>
    <t xml:space="preserve"> 000 2021999905 0000 150</t>
  </si>
  <si>
    <t>000 2021999900 0000 150</t>
  </si>
  <si>
    <t xml:space="preserve"> 000 202150205 0000 150</t>
  </si>
  <si>
    <t xml:space="preserve"> 000 2021500200 0000 150</t>
  </si>
  <si>
    <t xml:space="preserve"> 000 2021500105 0000 150</t>
  </si>
  <si>
    <t xml:space="preserve"> 000 2021500100 0000 150</t>
  </si>
  <si>
    <t>000 2022551900 0000 150</t>
  </si>
  <si>
    <t>000 2022551905 0000 150</t>
  </si>
  <si>
    <t xml:space="preserve"> 000 2022999900 0000 150</t>
  </si>
  <si>
    <t xml:space="preserve"> 000 2022999905 0000 150</t>
  </si>
  <si>
    <t xml:space="preserve"> 000 2023000000 0000 150</t>
  </si>
  <si>
    <t xml:space="preserve"> 000 2023002400 0000 150</t>
  </si>
  <si>
    <t xml:space="preserve"> 000 2023002405 0000 150</t>
  </si>
  <si>
    <t xml:space="preserve"> 000 2023002900 0000 150</t>
  </si>
  <si>
    <t xml:space="preserve"> 000 2023002905 0000 150</t>
  </si>
  <si>
    <t xml:space="preserve"> 000 2023508200 0000 150</t>
  </si>
  <si>
    <t xml:space="preserve"> 000 2023508205 0000 150</t>
  </si>
  <si>
    <t xml:space="preserve"> 000 2023511800 0000 150</t>
  </si>
  <si>
    <t xml:space="preserve"> 000 2023511805 0000 150</t>
  </si>
  <si>
    <t xml:space="preserve"> 000 2023526000 0000 150</t>
  </si>
  <si>
    <t xml:space="preserve"> 000 2023526005 0000 150</t>
  </si>
  <si>
    <t xml:space="preserve"> 000 2024000000 0000 150</t>
  </si>
  <si>
    <t xml:space="preserve"> 000 2024001400 0000 150</t>
  </si>
  <si>
    <t xml:space="preserve"> 000 2024001405 0000 150</t>
  </si>
  <si>
    <t xml:space="preserve"> 000 2024999900 0000 150</t>
  </si>
  <si>
    <t xml:space="preserve"> 000 2024999905 0000 150</t>
  </si>
  <si>
    <t xml:space="preserve"> 000 2190500005 0000 150</t>
  </si>
  <si>
    <t>000 2022549705 0000 150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</si>
  <si>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</si>
  <si>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</si>
  <si>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Субсидии бюджетам на поддержку отрасли культуры</t>
  </si>
  <si>
    <t>Субсидии бюджетам муниципальных районов на поддержку отрасли культуры</t>
  </si>
  <si>
    <t>000 2023512000 0000 150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</si>
  <si>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</si>
  <si>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юрисдткции в Российской Федерации</t>
  </si>
  <si>
    <t xml:space="preserve"> 000 1030223101 0000 110</t>
  </si>
  <si>
    <t xml:space="preserve"> 000 1030224101 0000 110</t>
  </si>
  <si>
    <t xml:space="preserve"> 000 1030225101 0000 110</t>
  </si>
  <si>
    <t xml:space="preserve"> 000 1030226101 0000 110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</si>
  <si>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</si>
  <si>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</si>
  <si>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</si>
  <si>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</si>
  <si>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Кассовое исполение за 1 кв. 2019 года</t>
  </si>
  <si>
    <t>Темп роста 2020 года к соответствующему периоду 2019 года</t>
  </si>
  <si>
    <t xml:space="preserve"> 000 1130206000 0000 130</t>
  </si>
  <si>
    <t xml:space="preserve"> 000 1130206505 0000 130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</si>
  <si>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</si>
  <si>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муниципальных районов</t>
  </si>
  <si>
    <t>000 1160105001 0000 140</t>
  </si>
  <si>
    <t>000 1160105301 0000 140</t>
  </si>
  <si>
    <t>000 1160106001 0000 140</t>
  </si>
  <si>
    <t>000 1160106301 0000 140</t>
  </si>
  <si>
    <t>000 1160107001 0000 140</t>
  </si>
  <si>
    <t>000 1160107301 0000 140</t>
  </si>
  <si>
    <t>000 116115001 0000 140</t>
  </si>
  <si>
    <t>000 116115301 0000 140</t>
  </si>
  <si>
    <t>000 1160120001 0000 140</t>
  </si>
  <si>
    <t>000 1160120301 0000 140</t>
  </si>
  <si>
    <t>000 116012000 0000 140</t>
  </si>
  <si>
    <t>000 1161012301 0000 1410</t>
  </si>
  <si>
    <t>000 1161012901 0000 140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</si>
  <si>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</si>
  <si>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</si>
  <si>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</si>
  <si>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000 2023546900 0000 150</t>
  </si>
  <si>
    <t>000 2023546905 0000 150</t>
  </si>
  <si>
    <t>Субвенции бюджетам на проведение Всероссийской переписи населения 2020 года</t>
  </si>
  <si>
    <t>Субвенции бюджетам муниципальных районов на проведение Всероссийской переписи населения 2020 года</t>
  </si>
  <si>
    <t xml:space="preserve"> </t>
  </si>
  <si>
    <t>Процент исполнения к уточненным параметрам доходов</t>
  </si>
  <si>
    <t>Уточненные назначения на 2021 год</t>
  </si>
  <si>
    <t>000 1160108001 0000 140</t>
  </si>
  <si>
    <t>000 1160108301 0000 140</t>
  </si>
  <si>
    <t>000 116114001 0000 140</t>
  </si>
  <si>
    <t>000 116114301 0000 140</t>
  </si>
  <si>
    <t>000 116117001 0000 140</t>
  </si>
  <si>
    <t>000 116117301 0000 140</t>
  </si>
  <si>
    <t>000 116119001 0000 140</t>
  </si>
  <si>
    <t>000 116119301 0000 140</t>
  </si>
  <si>
    <t>000 1160133000 0000 140</t>
  </si>
  <si>
    <t>000 1160133301 0000 140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</si>
  <si>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</si>
  <si>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﻿Административные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этилогового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</si>
  <si>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</si>
  <si>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</t>
  </si>
  <si>
    <t>000 1 16 0200002 0000 140</t>
  </si>
  <si>
    <t>000 1 16 0201002 0000 140</t>
  </si>
  <si>
    <t>000 20225304 0000 150</t>
  </si>
  <si>
    <t xml:space="preserve">  Субсидии бюджетам 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</si>
  <si>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000 2022530405 0000 150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</si>
  <si>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 общее образование в государственных и муниципальных образовательных организациях</t>
  </si>
  <si>
    <t>000 20245303 0000 150</t>
  </si>
  <si>
    <t xml:space="preserve">  Межбюджетные трансферты бюджетам 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</si>
  <si>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000 2024530305 0000 150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</si>
  <si>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</si>
  <si>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000 1050400002 0000 110</t>
  </si>
  <si>
    <t>Налог, взимаемый в связи с применением патентной системы налогооблажения</t>
  </si>
  <si>
    <t>000 1050402002 0000 110</t>
  </si>
  <si>
    <t>Налог, взимаемый в связи с применением патентной системы налогооблажения, зачисляемый в бюджеты муниципальный районов</t>
  </si>
  <si>
    <t>5</t>
  </si>
  <si>
    <t>000 1050302001 0000 110</t>
  </si>
  <si>
    <t xml:space="preserve">  Единый сельскохозяйственный налог(за налоговые периоды, истекшие до 1 числа 2011 года)</t>
  </si>
  <si>
    <t>000 2024539005 0000 150</t>
  </si>
  <si>
    <t>000 2024539000 0000 150</t>
  </si>
  <si>
    <t xml:space="preserve">  Межбюджетные трансферты, передаваемые бюджетам на финансовое обеспечение дорожной деятельности</t>
  </si>
  <si>
    <t xml:space="preserve">  Межбюджетные трансферты, передаваемые бюджетам муниципальных районов на финансовое обеспечение дорожной деятельности</t>
  </si>
  <si>
    <t xml:space="preserve">      к решению Жирятинского районного</t>
  </si>
  <si>
    <t>Совета народных депутатов</t>
  </si>
  <si>
    <t>"Об исполнении бюджета Жирятинского муниципального района Брянской области за 2021 год</t>
  </si>
  <si>
    <t>Доходы бюджета Жирятинского муниципального  района Брянской области за  2021год по кодам классификации доходов бюджетов</t>
  </si>
  <si>
    <t>( в рублях)</t>
  </si>
  <si>
    <t xml:space="preserve">Кассовое исполнение </t>
  </si>
  <si>
    <t>от "____"______________2022 года №______</t>
  </si>
  <si>
    <t>Административные штрафы, установленные главой 5 Кодекса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</si>
  <si>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правонарушениях,за административные правонарушения, посягающие на права граждан, налагаемые мировыми судьями,комиссиями по делам несовшеннолетних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</si>
  <si>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</si>
  <si>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правонарушениях,за административные правонарушения, посягающие на здоровье,санитарно-эпидемиологическое благополучие человека и общественную нравственность налагаемые мировыми судьями,комиссиями по делам несовшеннолетних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</si>
  <si>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</si>
  <si>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 за админимтративные правонарушения в области охраны окружающей среды и природопользования налагаемые мировыми судьями,комиссиями по делам несовшеннолетних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</si>
  <si>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</si>
  <si>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 за админимтративные правонарушения в области предпринимательской деятельности и деятельности саморегулируемых организаций, налагаемые мировыми судьями,комиссиями по делам несовшеннолетних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</si>
  <si>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</si>
  <si>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 за админимтративные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судьями,комиссиями по делам несовшеннолетних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</si>
  <si>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</si>
  <si>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 за админимтративные правонарушения посягающие на институты государственной власти,налагаемые мировыми судьями,комиссиями по делам несовшеннолетних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</si>
  <si>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</si>
  <si>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 за админимтративные правонарушения против порядка управления,налагаемые мировыми судьями,комиссиями по делам несовшеннолетних и защите их прав</t>
  </si>
  <si>
    <t xml:space="preserve"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</t>
  </si>
  <si>
    <t>Административные штрафы, установленные главой 20 Кодекса Российской Федерации об административных правонарушениях за админимтративные правонарушения , посягающие на общественный порядок и общественную безопасность налагаемые мировыми судьями,комиссиями по делам несовшеннолетних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</si>
  <si>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</si>
  <si>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 за админимтративные правонарушения в области охраны собственности налагаемые мировыми судьями,комиссиями по делам несовшеннолетних и защите их прав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</si>
</sst>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dd\.mm\.yyyy"/>
    <numFmt numFmtId="165" formatCode="0.0%"/>
  </numFmts>
  <fonts count="23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i/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Calibri"/>
      <family val="2"/>
      <scheme val="minor"/>
    </font>
    <font>
      <b/>
      <sz val="14"/>
      <name val="Times New Roman"/>
      <family val="1"/>
      <charset val="204"/>
    </font>
    <font>
      <b/>
      <sz val="14"/>
      <color rgb="FF00000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14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86">
    <xf numFmtId="0" fontId="0" fillId="0" borderId="0"/>
    <xf numFmtId="0" fontId="4" fillId="0" borderId="1"/>
    <xf numFmtId="0" fontId="1" fillId="0" borderId="1">
      <alignment horizontal="center" wrapText="1"/>
    </xf>
    <xf numFmtId="0" fontId="6" fillId="0" borderId="11"/>
    <xf numFmtId="0" fontId="6" fillId="0" borderId="1"/>
    <xf numFmtId="0" fontId="3" fillId="0" borderId="1"/>
    <xf numFmtId="0" fontId="1" fillId="0" borderId="1">
      <alignment horizontal="left" wrapText="1"/>
    </xf>
    <xf numFmtId="0" fontId="7" fillId="0" borderId="1"/>
    <xf numFmtId="0" fontId="6" fillId="0" borderId="10"/>
    <xf numFmtId="0" fontId="3" fillId="0" borderId="13"/>
    <xf numFmtId="0" fontId="2" fillId="0" borderId="1">
      <alignment horizontal="left"/>
    </xf>
    <xf numFmtId="0" fontId="8" fillId="0" borderId="1">
      <alignment horizontal="center" vertical="top"/>
    </xf>
    <xf numFmtId="49" fontId="9" fillId="0" borderId="14">
      <alignment horizontal="right"/>
    </xf>
    <xf numFmtId="0" fontId="3" fillId="0" borderId="15"/>
    <xf numFmtId="49" fontId="3" fillId="0" borderId="1"/>
    <xf numFmtId="49" fontId="2" fillId="0" borderId="1">
      <alignment horizontal="right"/>
    </xf>
    <xf numFmtId="0" fontId="2" fillId="0" borderId="1"/>
    <xf numFmtId="0" fontId="2" fillId="0" borderId="14">
      <alignment horizontal="right"/>
    </xf>
    <xf numFmtId="49" fontId="2" fillId="0" borderId="1"/>
    <xf numFmtId="0" fontId="2" fillId="0" borderId="1">
      <alignment horizontal="right"/>
    </xf>
    <xf numFmtId="0" fontId="2" fillId="0" borderId="12">
      <alignment horizontal="left"/>
    </xf>
    <xf numFmtId="49" fontId="2" fillId="0" borderId="12"/>
    <xf numFmtId="0" fontId="10" fillId="0" borderId="1"/>
    <xf numFmtId="0" fontId="10" fillId="0" borderId="16"/>
    <xf numFmtId="49" fontId="2" fillId="0" borderId="8">
      <alignment horizontal="center" vertical="center" wrapText="1"/>
    </xf>
    <xf numFmtId="49" fontId="2" fillId="0" borderId="2">
      <alignment horizontal="center" vertical="center" wrapText="1"/>
    </xf>
    <xf numFmtId="0" fontId="2" fillId="0" borderId="17">
      <alignment horizontal="left" wrapText="1"/>
    </xf>
    <xf numFmtId="49" fontId="2" fillId="0" borderId="18">
      <alignment horizontal="center" wrapText="1"/>
    </xf>
    <xf numFmtId="49" fontId="2" fillId="0" borderId="19">
      <alignment horizontal="center"/>
    </xf>
    <xf numFmtId="4" fontId="2" fillId="0" borderId="8">
      <alignment horizontal="right"/>
    </xf>
    <xf numFmtId="0" fontId="2" fillId="0" borderId="20">
      <alignment horizontal="left" wrapText="1"/>
    </xf>
    <xf numFmtId="4" fontId="2" fillId="0" borderId="20">
      <alignment horizontal="right"/>
    </xf>
    <xf numFmtId="0" fontId="2" fillId="0" borderId="21">
      <alignment horizontal="left" wrapText="1" indent="1"/>
    </xf>
    <xf numFmtId="49" fontId="2" fillId="0" borderId="22">
      <alignment horizontal="center" wrapText="1"/>
    </xf>
    <xf numFmtId="49" fontId="2" fillId="0" borderId="23">
      <alignment horizontal="center"/>
    </xf>
    <xf numFmtId="49" fontId="2" fillId="0" borderId="24">
      <alignment horizontal="center"/>
    </xf>
    <xf numFmtId="0" fontId="2" fillId="0" borderId="25">
      <alignment horizontal="left" wrapText="1" indent="2"/>
    </xf>
    <xf numFmtId="49" fontId="2" fillId="0" borderId="26">
      <alignment horizontal="center"/>
    </xf>
    <xf numFmtId="49" fontId="2" fillId="0" borderId="8">
      <alignment horizontal="center"/>
    </xf>
    <xf numFmtId="0" fontId="2" fillId="0" borderId="16"/>
    <xf numFmtId="0" fontId="2" fillId="2" borderId="16"/>
    <xf numFmtId="0" fontId="2" fillId="0" borderId="1">
      <alignment horizontal="left" wrapText="1"/>
    </xf>
    <xf numFmtId="49" fontId="2" fillId="0" borderId="1">
      <alignment horizontal="center" wrapText="1"/>
    </xf>
    <xf numFmtId="49" fontId="2" fillId="0" borderId="1">
      <alignment horizontal="center"/>
    </xf>
    <xf numFmtId="0" fontId="2" fillId="0" borderId="11">
      <alignment horizontal="left"/>
    </xf>
    <xf numFmtId="49" fontId="2" fillId="0" borderId="11"/>
    <xf numFmtId="0" fontId="2" fillId="0" borderId="11"/>
    <xf numFmtId="0" fontId="3" fillId="0" borderId="11"/>
    <xf numFmtId="0" fontId="2" fillId="0" borderId="27">
      <alignment horizontal="left" wrapText="1"/>
    </xf>
    <xf numFmtId="49" fontId="2" fillId="0" borderId="28">
      <alignment horizontal="center" wrapText="1"/>
    </xf>
    <xf numFmtId="4" fontId="2" fillId="0" borderId="28">
      <alignment horizontal="right"/>
    </xf>
    <xf numFmtId="0" fontId="2" fillId="0" borderId="29">
      <alignment horizontal="left" wrapText="1"/>
    </xf>
    <xf numFmtId="4" fontId="2" fillId="0" borderId="30">
      <alignment horizontal="right"/>
    </xf>
    <xf numFmtId="49" fontId="2" fillId="0" borderId="26">
      <alignment horizontal="center" wrapText="1"/>
    </xf>
    <xf numFmtId="0" fontId="2" fillId="0" borderId="31">
      <alignment horizontal="left" wrapText="1" indent="1"/>
    </xf>
    <xf numFmtId="49" fontId="2" fillId="0" borderId="20">
      <alignment horizontal="center"/>
    </xf>
    <xf numFmtId="0" fontId="2" fillId="0" borderId="30">
      <alignment horizontal="left" wrapText="1" indent="2"/>
    </xf>
    <xf numFmtId="49" fontId="2" fillId="0" borderId="32">
      <alignment horizontal="center"/>
    </xf>
    <xf numFmtId="49" fontId="2" fillId="0" borderId="28">
      <alignment horizontal="center"/>
    </xf>
    <xf numFmtId="0" fontId="2" fillId="0" borderId="33"/>
    <xf numFmtId="0" fontId="2" fillId="0" borderId="34"/>
    <xf numFmtId="0" fontId="4" fillId="0" borderId="35">
      <alignment horizontal="left" wrapText="1"/>
    </xf>
    <xf numFmtId="0" fontId="2" fillId="0" borderId="36">
      <alignment horizontal="center" wrapText="1"/>
    </xf>
    <xf numFmtId="49" fontId="2" fillId="0" borderId="37">
      <alignment horizontal="center" wrapText="1"/>
    </xf>
    <xf numFmtId="4" fontId="2" fillId="0" borderId="19">
      <alignment horizontal="right"/>
    </xf>
    <xf numFmtId="0" fontId="4" fillId="0" borderId="20">
      <alignment horizontal="left" wrapText="1"/>
    </xf>
    <xf numFmtId="4" fontId="2" fillId="0" borderId="38">
      <alignment horizontal="right"/>
    </xf>
    <xf numFmtId="0" fontId="2" fillId="2" borderId="1"/>
    <xf numFmtId="0" fontId="2" fillId="0" borderId="1">
      <alignment horizontal="center" wrapText="1"/>
    </xf>
    <xf numFmtId="0" fontId="4" fillId="0" borderId="11"/>
    <xf numFmtId="49" fontId="2" fillId="0" borderId="11">
      <alignment horizontal="left"/>
    </xf>
    <xf numFmtId="0" fontId="2" fillId="0" borderId="21">
      <alignment horizontal="left" wrapText="1"/>
    </xf>
    <xf numFmtId="0" fontId="2" fillId="0" borderId="31">
      <alignment horizontal="left" wrapText="1"/>
    </xf>
    <xf numFmtId="0" fontId="3" fillId="0" borderId="39"/>
    <xf numFmtId="0" fontId="3" fillId="0" borderId="12"/>
    <xf numFmtId="0" fontId="2" fillId="0" borderId="27">
      <alignment horizontal="left" wrapText="1" indent="1"/>
    </xf>
    <xf numFmtId="49" fontId="2" fillId="0" borderId="32">
      <alignment horizontal="center" wrapText="1"/>
    </xf>
    <xf numFmtId="0" fontId="2" fillId="0" borderId="29">
      <alignment horizontal="left" wrapText="1" indent="1"/>
    </xf>
    <xf numFmtId="0" fontId="2" fillId="0" borderId="21">
      <alignment horizontal="left" wrapText="1" indent="2"/>
    </xf>
    <xf numFmtId="0" fontId="2" fillId="0" borderId="31">
      <alignment horizontal="left" wrapText="1" indent="2"/>
    </xf>
    <xf numFmtId="49" fontId="2" fillId="0" borderId="32">
      <alignment horizontal="left" wrapText="1"/>
    </xf>
    <xf numFmtId="49" fontId="2" fillId="0" borderId="30">
      <alignment horizontal="center"/>
    </xf>
    <xf numFmtId="0" fontId="2" fillId="0" borderId="29">
      <alignment horizontal="left" wrapText="1" indent="2"/>
    </xf>
    <xf numFmtId="49" fontId="2" fillId="0" borderId="32">
      <alignment horizontal="center" shrinkToFit="1"/>
    </xf>
    <xf numFmtId="49" fontId="2" fillId="0" borderId="28">
      <alignment horizontal="center" shrinkToFit="1"/>
    </xf>
    <xf numFmtId="49" fontId="2" fillId="0" borderId="8">
      <alignment horizontal="center" vertical="top" wrapText="1"/>
    </xf>
    <xf numFmtId="0" fontId="2" fillId="0" borderId="8">
      <alignment horizontal="center" vertical="top" wrapText="1"/>
    </xf>
    <xf numFmtId="0" fontId="4" fillId="0" borderId="25"/>
    <xf numFmtId="49" fontId="4" fillId="0" borderId="18">
      <alignment horizontal="center"/>
    </xf>
    <xf numFmtId="49" fontId="11" fillId="0" borderId="40">
      <alignment horizontal="left" vertical="center" wrapText="1"/>
    </xf>
    <xf numFmtId="49" fontId="4" fillId="0" borderId="26">
      <alignment horizontal="center" vertical="center" wrapText="1"/>
    </xf>
    <xf numFmtId="49" fontId="2" fillId="0" borderId="31">
      <alignment horizontal="left" vertical="center" wrapText="1" indent="2"/>
    </xf>
    <xf numFmtId="49" fontId="2" fillId="0" borderId="22">
      <alignment horizontal="center" vertical="center" wrapText="1"/>
    </xf>
    <xf numFmtId="0" fontId="2" fillId="0" borderId="23"/>
    <xf numFmtId="4" fontId="2" fillId="0" borderId="23">
      <alignment horizontal="right"/>
    </xf>
    <xf numFmtId="4" fontId="2" fillId="0" borderId="24">
      <alignment horizontal="right"/>
    </xf>
    <xf numFmtId="49" fontId="2" fillId="0" borderId="29">
      <alignment horizontal="left" vertical="center" wrapText="1" indent="3"/>
    </xf>
    <xf numFmtId="49" fontId="2" fillId="0" borderId="32">
      <alignment horizontal="center" vertical="center" wrapText="1"/>
    </xf>
    <xf numFmtId="49" fontId="2" fillId="0" borderId="40">
      <alignment horizontal="left" vertical="center" wrapText="1" indent="3"/>
    </xf>
    <xf numFmtId="49" fontId="2" fillId="0" borderId="26">
      <alignment horizontal="center" vertical="center" wrapText="1"/>
    </xf>
    <xf numFmtId="49" fontId="2" fillId="0" borderId="41">
      <alignment horizontal="left" vertical="center" wrapText="1" indent="3"/>
    </xf>
    <xf numFmtId="0" fontId="11" fillId="0" borderId="25">
      <alignment horizontal="left" vertical="center" wrapText="1"/>
    </xf>
    <xf numFmtId="0" fontId="4" fillId="0" borderId="12">
      <alignment horizontal="center" vertical="center" textRotation="90" wrapText="1"/>
    </xf>
    <xf numFmtId="49" fontId="2" fillId="0" borderId="12">
      <alignment horizontal="left" vertical="center" wrapText="1" indent="3"/>
    </xf>
    <xf numFmtId="49" fontId="2" fillId="0" borderId="12">
      <alignment horizontal="center" vertical="center" wrapText="1"/>
    </xf>
    <xf numFmtId="4" fontId="2" fillId="0" borderId="12">
      <alignment horizontal="right"/>
    </xf>
    <xf numFmtId="0" fontId="2" fillId="0" borderId="1">
      <alignment vertical="center"/>
    </xf>
    <xf numFmtId="49" fontId="2" fillId="0" borderId="1">
      <alignment horizontal="left" vertical="center" wrapText="1" indent="3"/>
    </xf>
    <xf numFmtId="49" fontId="2" fillId="0" borderId="1">
      <alignment horizontal="center" vertical="center" wrapText="1"/>
    </xf>
    <xf numFmtId="4" fontId="2" fillId="0" borderId="1">
      <alignment horizontal="right" shrinkToFit="1"/>
    </xf>
    <xf numFmtId="0" fontId="4" fillId="0" borderId="1">
      <alignment horizontal="center" vertical="center" textRotation="90" wrapText="1"/>
    </xf>
    <xf numFmtId="49" fontId="2" fillId="0" borderId="11">
      <alignment horizontal="left" vertical="center" wrapText="1" indent="3"/>
    </xf>
    <xf numFmtId="49" fontId="2" fillId="0" borderId="11">
      <alignment horizontal="center" vertical="center" wrapText="1"/>
    </xf>
    <xf numFmtId="4" fontId="2" fillId="0" borderId="11">
      <alignment horizontal="right"/>
    </xf>
    <xf numFmtId="49" fontId="4" fillId="0" borderId="18">
      <alignment horizontal="center" vertical="center" wrapText="1"/>
    </xf>
    <xf numFmtId="0" fontId="2" fillId="0" borderId="24"/>
    <xf numFmtId="49" fontId="2" fillId="0" borderId="42">
      <alignment horizontal="center" vertical="center" wrapText="1"/>
    </xf>
    <xf numFmtId="4" fontId="2" fillId="0" borderId="2">
      <alignment horizontal="right"/>
    </xf>
    <xf numFmtId="4" fontId="2" fillId="0" borderId="43">
      <alignment horizontal="right"/>
    </xf>
    <xf numFmtId="0" fontId="4" fillId="0" borderId="1">
      <alignment horizontal="center" vertical="center" textRotation="90"/>
    </xf>
    <xf numFmtId="49" fontId="11" fillId="0" borderId="25">
      <alignment horizontal="left" vertical="center" wrapText="1"/>
    </xf>
    <xf numFmtId="0" fontId="3" fillId="0" borderId="16"/>
    <xf numFmtId="0" fontId="2" fillId="0" borderId="18">
      <alignment horizontal="center" vertical="center"/>
    </xf>
    <xf numFmtId="0" fontId="2" fillId="0" borderId="40">
      <alignment horizontal="left" vertical="center" wrapText="1"/>
    </xf>
    <xf numFmtId="0" fontId="2" fillId="0" borderId="22">
      <alignment horizontal="center" vertical="center"/>
    </xf>
    <xf numFmtId="0" fontId="2" fillId="0" borderId="32">
      <alignment horizontal="center" vertical="center"/>
    </xf>
    <xf numFmtId="0" fontId="2" fillId="0" borderId="26">
      <alignment horizontal="center" vertical="center"/>
    </xf>
    <xf numFmtId="0" fontId="2" fillId="0" borderId="41">
      <alignment horizontal="left" vertical="center" wrapText="1"/>
    </xf>
    <xf numFmtId="49" fontId="11" fillId="0" borderId="44">
      <alignment horizontal="left" vertical="center" wrapText="1"/>
    </xf>
    <xf numFmtId="49" fontId="2" fillId="0" borderId="19">
      <alignment horizontal="center" vertical="center"/>
    </xf>
    <xf numFmtId="49" fontId="2" fillId="0" borderId="45">
      <alignment horizontal="left" vertical="center" wrapText="1"/>
    </xf>
    <xf numFmtId="49" fontId="2" fillId="0" borderId="23">
      <alignment horizontal="center" vertical="center"/>
    </xf>
    <xf numFmtId="49" fontId="2" fillId="0" borderId="28">
      <alignment horizontal="center" vertical="center"/>
    </xf>
    <xf numFmtId="49" fontId="2" fillId="0" borderId="8">
      <alignment horizontal="center" vertical="center"/>
    </xf>
    <xf numFmtId="49" fontId="2" fillId="0" borderId="46">
      <alignment horizontal="left" vertical="center" wrapText="1"/>
    </xf>
    <xf numFmtId="49" fontId="2" fillId="0" borderId="1">
      <alignment horizontal="left"/>
    </xf>
    <xf numFmtId="0" fontId="2" fillId="0" borderId="1">
      <alignment horizontal="center"/>
    </xf>
    <xf numFmtId="0" fontId="5" fillId="0" borderId="11">
      <alignment wrapText="1"/>
    </xf>
    <xf numFmtId="0" fontId="5" fillId="0" borderId="12">
      <alignment wrapText="1"/>
    </xf>
    <xf numFmtId="0" fontId="2" fillId="0" borderId="12"/>
    <xf numFmtId="0" fontId="12" fillId="0" borderId="0"/>
    <xf numFmtId="0" fontId="12" fillId="0" borderId="0"/>
    <xf numFmtId="0" fontId="12" fillId="0" borderId="0"/>
    <xf numFmtId="0" fontId="3" fillId="0" borderId="1"/>
    <xf numFmtId="0" fontId="3" fillId="0" borderId="1"/>
    <xf numFmtId="0" fontId="3" fillId="3" borderId="1"/>
    <xf numFmtId="0" fontId="3" fillId="3" borderId="11"/>
    <xf numFmtId="49" fontId="2" fillId="0" borderId="8">
      <alignment horizontal="center" vertical="center" wrapText="1"/>
    </xf>
    <xf numFmtId="0" fontId="3" fillId="3" borderId="33"/>
    <xf numFmtId="0" fontId="3" fillId="3" borderId="47"/>
    <xf numFmtId="0" fontId="1" fillId="0" borderId="1">
      <alignment horizontal="center" wrapText="1"/>
    </xf>
    <xf numFmtId="0" fontId="2" fillId="0" borderId="11">
      <alignment wrapText="1"/>
    </xf>
    <xf numFmtId="0" fontId="2" fillId="0" borderId="33">
      <alignment wrapText="1"/>
    </xf>
    <xf numFmtId="0" fontId="3" fillId="3" borderId="48"/>
    <xf numFmtId="0" fontId="3" fillId="3" borderId="12"/>
    <xf numFmtId="0" fontId="3" fillId="3" borderId="49"/>
    <xf numFmtId="0" fontId="2" fillId="0" borderId="1">
      <alignment horizontal="left"/>
    </xf>
    <xf numFmtId="49" fontId="2" fillId="0" borderId="8">
      <alignment horizontal="center" vertical="center" wrapText="1"/>
    </xf>
    <xf numFmtId="0" fontId="3" fillId="3" borderId="50"/>
    <xf numFmtId="0" fontId="2" fillId="0" borderId="2">
      <alignment horizontal="center"/>
    </xf>
    <xf numFmtId="49" fontId="3" fillId="0" borderId="3">
      <alignment horizontal="center"/>
    </xf>
    <xf numFmtId="164" fontId="2" fillId="0" borderId="4">
      <alignment horizontal="center"/>
    </xf>
    <xf numFmtId="0" fontId="2" fillId="0" borderId="5">
      <alignment horizontal="center"/>
    </xf>
    <xf numFmtId="49" fontId="2" fillId="0" borderId="6">
      <alignment horizontal="center"/>
    </xf>
    <xf numFmtId="49" fontId="2" fillId="0" borderId="4">
      <alignment horizontal="center"/>
    </xf>
    <xf numFmtId="0" fontId="2" fillId="0" borderId="4">
      <alignment horizontal="center"/>
    </xf>
    <xf numFmtId="49" fontId="2" fillId="0" borderId="7">
      <alignment horizontal="center"/>
    </xf>
    <xf numFmtId="0" fontId="3" fillId="3" borderId="16"/>
    <xf numFmtId="49" fontId="2" fillId="0" borderId="1">
      <alignment horizontal="right"/>
    </xf>
    <xf numFmtId="0" fontId="2" fillId="0" borderId="1">
      <alignment horizontal="center"/>
    </xf>
    <xf numFmtId="0" fontId="4" fillId="0" borderId="1">
      <alignment horizontal="center"/>
    </xf>
    <xf numFmtId="0" fontId="4" fillId="0" borderId="9">
      <alignment horizontal="center" vertical="center" textRotation="90" wrapText="1"/>
    </xf>
    <xf numFmtId="0" fontId="4" fillId="0" borderId="10">
      <alignment horizontal="center" vertical="center" textRotation="90" wrapText="1"/>
    </xf>
    <xf numFmtId="0" fontId="4" fillId="0" borderId="10">
      <alignment horizontal="center" vertical="center" textRotation="90"/>
    </xf>
    <xf numFmtId="0" fontId="4" fillId="0" borderId="8">
      <alignment horizontal="center" vertical="center" textRotation="90"/>
    </xf>
    <xf numFmtId="0" fontId="5" fillId="0" borderId="8">
      <alignment wrapText="1"/>
    </xf>
    <xf numFmtId="0" fontId="2" fillId="0" borderId="8">
      <alignment horizontal="center" vertical="top" wrapText="1"/>
    </xf>
    <xf numFmtId="49" fontId="2" fillId="0" borderId="11">
      <alignment horizontal="center"/>
    </xf>
    <xf numFmtId="0" fontId="2" fillId="0" borderId="12">
      <alignment horizontal="center"/>
    </xf>
    <xf numFmtId="49" fontId="2" fillId="0" borderId="11"/>
    <xf numFmtId="0" fontId="2" fillId="0" borderId="8">
      <alignment horizontal="center" vertical="top"/>
    </xf>
    <xf numFmtId="0" fontId="2" fillId="0" borderId="11">
      <alignment horizontal="center"/>
    </xf>
    <xf numFmtId="49" fontId="2" fillId="0" borderId="12">
      <alignment horizontal="center"/>
    </xf>
    <xf numFmtId="0" fontId="2" fillId="0" borderId="8">
      <alignment horizontal="center" vertical="top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Protection="1">
      <protection locked="0"/>
    </xf>
    <xf numFmtId="0" fontId="3" fillId="0" borderId="1" xfId="5" applyNumberFormat="1" applyProtection="1">
      <protection locked="0"/>
    </xf>
    <xf numFmtId="0" fontId="15" fillId="0" borderId="0" xfId="0" applyFont="1" applyProtection="1">
      <protection locked="0"/>
    </xf>
    <xf numFmtId="0" fontId="5" fillId="0" borderId="1" xfId="5" applyNumberFormat="1" applyFont="1" applyAlignment="1" applyProtection="1"/>
    <xf numFmtId="0" fontId="5" fillId="0" borderId="1" xfId="16" applyNumberFormat="1" applyFont="1" applyAlignment="1" applyProtection="1"/>
    <xf numFmtId="0" fontId="0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3" fillId="4" borderId="51" xfId="9" applyNumberFormat="1" applyFill="1" applyBorder="1" applyProtection="1">
      <protection locked="0"/>
    </xf>
    <xf numFmtId="43" fontId="14" fillId="4" borderId="51" xfId="185" applyFont="1" applyFill="1" applyBorder="1" applyAlignment="1" applyProtection="1">
      <alignment wrapText="1"/>
      <protection locked="0"/>
    </xf>
    <xf numFmtId="165" fontId="6" fillId="4" borderId="51" xfId="184" applyNumberFormat="1" applyFont="1" applyFill="1" applyBorder="1" applyProtection="1">
      <protection locked="0"/>
    </xf>
    <xf numFmtId="43" fontId="13" fillId="4" borderId="51" xfId="185" applyFont="1" applyFill="1" applyBorder="1" applyAlignment="1" applyProtection="1">
      <alignment wrapText="1"/>
      <protection locked="0"/>
    </xf>
    <xf numFmtId="165" fontId="3" fillId="4" borderId="51" xfId="184" applyNumberFormat="1" applyFont="1" applyFill="1" applyBorder="1" applyProtection="1">
      <protection locked="0"/>
    </xf>
    <xf numFmtId="4" fontId="17" fillId="4" borderId="51" xfId="29" applyNumberFormat="1" applyFont="1" applyFill="1" applyBorder="1" applyProtection="1">
      <alignment horizontal="right"/>
      <protection locked="0"/>
    </xf>
    <xf numFmtId="0" fontId="18" fillId="0" borderId="1" xfId="0" applyNumberFormat="1" applyFont="1" applyFill="1" applyBorder="1" applyAlignment="1" applyProtection="1">
      <alignment horizontal="center" wrapText="1"/>
    </xf>
    <xf numFmtId="0" fontId="19" fillId="0" borderId="1" xfId="11" applyNumberFormat="1" applyFont="1" applyProtection="1">
      <alignment horizontal="center" vertical="top"/>
      <protection locked="0"/>
    </xf>
    <xf numFmtId="0" fontId="19" fillId="0" borderId="1" xfId="16" applyNumberFormat="1" applyFont="1" applyBorder="1" applyProtection="1">
      <protection locked="0"/>
    </xf>
    <xf numFmtId="0" fontId="19" fillId="0" borderId="1" xfId="0" applyNumberFormat="1" applyFont="1" applyFill="1" applyBorder="1" applyAlignment="1" applyProtection="1">
      <alignment horizontal="left"/>
    </xf>
    <xf numFmtId="0" fontId="19" fillId="0" borderId="1" xfId="20" applyNumberFormat="1" applyFont="1" applyBorder="1" applyProtection="1">
      <alignment horizontal="left"/>
      <protection locked="0"/>
    </xf>
    <xf numFmtId="49" fontId="19" fillId="0" borderId="1" xfId="21" applyNumberFormat="1" applyFont="1" applyBorder="1" applyProtection="1">
      <protection locked="0"/>
    </xf>
    <xf numFmtId="0" fontId="19" fillId="0" borderId="1" xfId="10" applyNumberFormat="1" applyFont="1" applyProtection="1">
      <alignment horizontal="left"/>
      <protection locked="0"/>
    </xf>
    <xf numFmtId="49" fontId="19" fillId="0" borderId="1" xfId="18" applyNumberFormat="1" applyFont="1" applyProtection="1">
      <protection locked="0"/>
    </xf>
    <xf numFmtId="0" fontId="19" fillId="0" borderId="1" xfId="17" applyNumberFormat="1" applyFont="1" applyBorder="1" applyProtection="1">
      <alignment horizontal="right"/>
      <protection locked="0"/>
    </xf>
    <xf numFmtId="0" fontId="19" fillId="0" borderId="1" xfId="5" applyNumberFormat="1" applyFont="1" applyAlignment="1" applyProtection="1">
      <protection locked="0"/>
    </xf>
    <xf numFmtId="0" fontId="19" fillId="0" borderId="1" xfId="22" applyNumberFormat="1" applyFont="1" applyProtection="1">
      <protection locked="0"/>
    </xf>
    <xf numFmtId="0" fontId="19" fillId="0" borderId="1" xfId="5" applyNumberFormat="1" applyFont="1" applyProtection="1">
      <protection locked="0"/>
    </xf>
    <xf numFmtId="0" fontId="21" fillId="0" borderId="1" xfId="1" applyNumberFormat="1" applyFont="1" applyProtection="1">
      <protection locked="0"/>
    </xf>
    <xf numFmtId="0" fontId="19" fillId="0" borderId="1" xfId="5" applyNumberFormat="1" applyFont="1" applyAlignment="1" applyProtection="1">
      <alignment horizontal="right"/>
      <protection locked="0"/>
    </xf>
    <xf numFmtId="49" fontId="19" fillId="4" borderId="51" xfId="24" applyNumberFormat="1" applyFont="1" applyFill="1" applyBorder="1" applyProtection="1">
      <alignment horizontal="center" vertical="center" wrapText="1"/>
      <protection locked="0"/>
    </xf>
    <xf numFmtId="49" fontId="19" fillId="4" borderId="51" xfId="25" applyNumberFormat="1" applyFont="1" applyFill="1" applyBorder="1" applyProtection="1">
      <alignment horizontal="center" vertical="center" wrapText="1"/>
      <protection locked="0"/>
    </xf>
    <xf numFmtId="49" fontId="21" fillId="4" borderId="51" xfId="38" applyNumberFormat="1" applyFont="1" applyFill="1" applyBorder="1" applyProtection="1">
      <alignment horizontal="center"/>
      <protection locked="0"/>
    </xf>
    <xf numFmtId="0" fontId="21" fillId="4" borderId="51" xfId="36" applyNumberFormat="1" applyFont="1" applyFill="1" applyBorder="1" applyAlignment="1" applyProtection="1">
      <alignment wrapText="1"/>
      <protection locked="0"/>
    </xf>
    <xf numFmtId="43" fontId="21" fillId="4" borderId="51" xfId="185" applyFont="1" applyFill="1" applyBorder="1" applyAlignment="1" applyProtection="1">
      <alignment wrapText="1"/>
      <protection locked="0"/>
    </xf>
    <xf numFmtId="165" fontId="21" fillId="4" borderId="51" xfId="184" applyNumberFormat="1" applyFont="1" applyFill="1" applyBorder="1" applyAlignment="1" applyProtection="1">
      <alignment horizontal="right"/>
      <protection locked="0"/>
    </xf>
    <xf numFmtId="49" fontId="19" fillId="4" borderId="51" xfId="38" applyNumberFormat="1" applyFont="1" applyFill="1" applyBorder="1" applyProtection="1">
      <alignment horizontal="center"/>
      <protection locked="0"/>
    </xf>
    <xf numFmtId="0" fontId="19" fillId="4" borderId="51" xfId="36" applyNumberFormat="1" applyFont="1" applyFill="1" applyBorder="1" applyAlignment="1" applyProtection="1">
      <alignment wrapText="1"/>
      <protection locked="0"/>
    </xf>
    <xf numFmtId="43" fontId="19" fillId="4" borderId="51" xfId="185" applyFont="1" applyFill="1" applyBorder="1" applyAlignment="1" applyProtection="1">
      <alignment wrapText="1"/>
      <protection locked="0"/>
    </xf>
    <xf numFmtId="165" fontId="19" fillId="4" borderId="51" xfId="184" applyNumberFormat="1" applyFont="1" applyFill="1" applyBorder="1" applyAlignment="1" applyProtection="1">
      <alignment horizontal="right"/>
      <protection locked="0"/>
    </xf>
    <xf numFmtId="4" fontId="19" fillId="4" borderId="51" xfId="29" applyNumberFormat="1" applyFont="1" applyFill="1" applyBorder="1" applyProtection="1">
      <alignment horizontal="right"/>
      <protection locked="0"/>
    </xf>
    <xf numFmtId="4" fontId="22" fillId="4" borderId="51" xfId="29" applyNumberFormat="1" applyFont="1" applyFill="1" applyBorder="1" applyProtection="1">
      <alignment horizontal="right"/>
      <protection locked="0"/>
    </xf>
    <xf numFmtId="165" fontId="21" fillId="4" borderId="51" xfId="184" applyNumberFormat="1" applyFont="1" applyFill="1" applyBorder="1" applyAlignment="1" applyProtection="1">
      <alignment wrapText="1"/>
      <protection locked="0"/>
    </xf>
    <xf numFmtId="165" fontId="19" fillId="4" borderId="51" xfId="184" applyNumberFormat="1" applyFont="1" applyFill="1" applyBorder="1" applyAlignment="1" applyProtection="1">
      <alignment wrapText="1"/>
      <protection locked="0"/>
    </xf>
    <xf numFmtId="0" fontId="19" fillId="4" borderId="53" xfId="36" applyNumberFormat="1" applyFont="1" applyFill="1" applyBorder="1" applyAlignment="1" applyProtection="1">
      <alignment wrapText="1"/>
      <protection locked="0"/>
    </xf>
    <xf numFmtId="43" fontId="19" fillId="4" borderId="53" xfId="185" applyFont="1" applyFill="1" applyBorder="1" applyAlignment="1" applyProtection="1">
      <alignment wrapText="1"/>
      <protection locked="0"/>
    </xf>
    <xf numFmtId="49" fontId="22" fillId="4" borderId="51" xfId="158" applyNumberFormat="1" applyFont="1" applyFill="1" applyBorder="1" applyAlignment="1" applyProtection="1">
      <alignment horizontal="center"/>
    </xf>
    <xf numFmtId="0" fontId="22" fillId="4" borderId="51" xfId="32" applyNumberFormat="1" applyFont="1" applyFill="1" applyBorder="1" applyAlignment="1" applyProtection="1">
      <alignment wrapText="1"/>
    </xf>
    <xf numFmtId="43" fontId="22" fillId="4" borderId="51" xfId="185" applyFont="1" applyFill="1" applyBorder="1" applyAlignment="1" applyProtection="1">
      <alignment wrapText="1"/>
    </xf>
    <xf numFmtId="49" fontId="19" fillId="4" borderId="52" xfId="38" applyNumberFormat="1" applyFont="1" applyFill="1" applyBorder="1" applyProtection="1">
      <alignment horizontal="center"/>
      <protection locked="0"/>
    </xf>
    <xf numFmtId="0" fontId="17" fillId="4" borderId="51" xfId="0" applyFont="1" applyFill="1" applyBorder="1" applyProtection="1">
      <protection locked="0"/>
    </xf>
    <xf numFmtId="43" fontId="17" fillId="4" borderId="51" xfId="185" applyFont="1" applyFill="1" applyBorder="1" applyProtection="1">
      <protection locked="0"/>
    </xf>
    <xf numFmtId="0" fontId="19" fillId="0" borderId="1" xfId="5" applyNumberFormat="1" applyFont="1" applyAlignment="1" applyProtection="1">
      <alignment horizontal="right"/>
    </xf>
    <xf numFmtId="0" fontId="18" fillId="0" borderId="1" xfId="0" applyNumberFormat="1" applyFont="1" applyFill="1" applyBorder="1" applyAlignment="1" applyProtection="1">
      <alignment horizontal="center" wrapText="1"/>
    </xf>
    <xf numFmtId="0" fontId="19" fillId="0" borderId="1" xfId="16" applyNumberFormat="1" applyFont="1" applyAlignment="1" applyProtection="1">
      <alignment horizontal="right"/>
    </xf>
    <xf numFmtId="0" fontId="20" fillId="0" borderId="1" xfId="0" applyFont="1" applyBorder="1" applyAlignment="1"/>
    <xf numFmtId="0" fontId="13" fillId="4" borderId="51" xfId="9" applyNumberFormat="1" applyFont="1" applyFill="1" applyBorder="1" applyAlignment="1" applyProtection="1">
      <alignment wrapText="1"/>
      <protection locked="0"/>
    </xf>
    <xf numFmtId="0" fontId="15" fillId="4" borderId="51" xfId="0" applyFont="1" applyFill="1" applyBorder="1" applyAlignment="1">
      <alignment wrapText="1"/>
    </xf>
    <xf numFmtId="49" fontId="19" fillId="4" borderId="55" xfId="0" applyNumberFormat="1" applyFont="1" applyFill="1" applyBorder="1" applyAlignment="1" applyProtection="1">
      <alignment horizontal="center" vertical="center" wrapText="1"/>
    </xf>
    <xf numFmtId="49" fontId="19" fillId="4" borderId="56" xfId="0" applyNumberFormat="1" applyFont="1" applyFill="1" applyBorder="1" applyAlignment="1" applyProtection="1">
      <alignment horizontal="center" vertical="center" wrapText="1"/>
    </xf>
    <xf numFmtId="49" fontId="19" fillId="4" borderId="23" xfId="0" applyNumberFormat="1" applyFont="1" applyFill="1" applyBorder="1" applyAlignment="1" applyProtection="1">
      <alignment horizontal="center" vertical="center" wrapText="1"/>
    </xf>
    <xf numFmtId="49" fontId="19" fillId="4" borderId="57" xfId="0" applyNumberFormat="1" applyFont="1" applyFill="1" applyBorder="1" applyAlignment="1" applyProtection="1">
      <alignment horizontal="center" vertical="center" wrapText="1"/>
    </xf>
    <xf numFmtId="49" fontId="22" fillId="4" borderId="52" xfId="24" applyNumberFormat="1" applyFont="1" applyFill="1" applyBorder="1" applyAlignment="1" applyProtection="1">
      <alignment horizontal="center" vertical="center" wrapText="1"/>
      <protection locked="0"/>
    </xf>
    <xf numFmtId="49" fontId="22" fillId="4" borderId="54" xfId="24" applyNumberFormat="1" applyFont="1" applyFill="1" applyBorder="1" applyAlignment="1" applyProtection="1">
      <alignment horizontal="center" vertical="center" wrapText="1"/>
      <protection locked="0"/>
    </xf>
    <xf numFmtId="49" fontId="19" fillId="4" borderId="51" xfId="0" applyNumberFormat="1" applyFont="1" applyFill="1" applyBorder="1" applyAlignment="1" applyProtection="1">
      <alignment horizontal="center" vertical="center" wrapText="1"/>
    </xf>
    <xf numFmtId="0" fontId="20" fillId="4" borderId="51" xfId="0" applyFont="1" applyFill="1" applyBorder="1" applyAlignment="1">
      <alignment horizontal="center" vertical="center" wrapText="1"/>
    </xf>
    <xf numFmtId="0" fontId="21" fillId="0" borderId="1" xfId="5" applyNumberFormat="1" applyFont="1" applyAlignment="1" applyProtection="1">
      <alignment horizontal="center" wrapText="1"/>
      <protection locked="0"/>
    </xf>
  </cellXfs>
  <cellStyles count="186">
    <cellStyle name="br" xfId="142"/>
    <cellStyle name="col" xfId="141"/>
    <cellStyle name="style0" xfId="143"/>
    <cellStyle name="td" xfId="144"/>
    <cellStyle name="tr" xfId="140"/>
    <cellStyle name="xl100" xfId="50"/>
    <cellStyle name="xl101" xfId="64"/>
    <cellStyle name="xl102" xfId="168"/>
    <cellStyle name="xl103" xfId="51"/>
    <cellStyle name="xl104" xfId="54"/>
    <cellStyle name="xl105" xfId="65"/>
    <cellStyle name="xl106" xfId="67"/>
    <cellStyle name="xl107" xfId="46"/>
    <cellStyle name="xl108" xfId="169"/>
    <cellStyle name="xl109" xfId="47"/>
    <cellStyle name="xl110" xfId="52"/>
    <cellStyle name="xl111" xfId="55"/>
    <cellStyle name="xl112" xfId="66"/>
    <cellStyle name="xl113" xfId="170"/>
    <cellStyle name="xl114" xfId="69"/>
    <cellStyle name="xl115" xfId="71"/>
    <cellStyle name="xl116" xfId="75"/>
    <cellStyle name="xl117" xfId="78"/>
    <cellStyle name="xl118" xfId="82"/>
    <cellStyle name="xl119" xfId="68"/>
    <cellStyle name="xl120" xfId="70"/>
    <cellStyle name="xl121" xfId="76"/>
    <cellStyle name="xl122" xfId="80"/>
    <cellStyle name="xl123" xfId="83"/>
    <cellStyle name="xl124" xfId="84"/>
    <cellStyle name="xl125" xfId="72"/>
    <cellStyle name="xl126" xfId="77"/>
    <cellStyle name="xl127" xfId="79"/>
    <cellStyle name="xl128" xfId="73"/>
    <cellStyle name="xl129" xfId="74"/>
    <cellStyle name="xl130" xfId="81"/>
    <cellStyle name="xl131" xfId="171"/>
    <cellStyle name="xl132" xfId="102"/>
    <cellStyle name="xl133" xfId="106"/>
    <cellStyle name="xl134" xfId="110"/>
    <cellStyle name="xl135" xfId="172"/>
    <cellStyle name="xl136" xfId="119"/>
    <cellStyle name="xl137" xfId="173"/>
    <cellStyle name="xl138" xfId="174"/>
    <cellStyle name="xl139" xfId="137"/>
    <cellStyle name="xl140" xfId="175"/>
    <cellStyle name="xl141" xfId="138"/>
    <cellStyle name="xl142" xfId="176"/>
    <cellStyle name="xl143" xfId="87"/>
    <cellStyle name="xl144" xfId="89"/>
    <cellStyle name="xl145" xfId="91"/>
    <cellStyle name="xl146" xfId="96"/>
    <cellStyle name="xl147" xfId="98"/>
    <cellStyle name="xl148" xfId="100"/>
    <cellStyle name="xl149" xfId="101"/>
    <cellStyle name="xl150" xfId="103"/>
    <cellStyle name="xl151" xfId="107"/>
    <cellStyle name="xl152" xfId="111"/>
    <cellStyle name="xl153" xfId="120"/>
    <cellStyle name="xl154" xfId="123"/>
    <cellStyle name="xl155" xfId="127"/>
    <cellStyle name="xl156" xfId="128"/>
    <cellStyle name="xl157" xfId="130"/>
    <cellStyle name="xl158" xfId="134"/>
    <cellStyle name="xl159" xfId="88"/>
    <cellStyle name="xl160" xfId="90"/>
    <cellStyle name="xl161" xfId="92"/>
    <cellStyle name="xl162" xfId="97"/>
    <cellStyle name="xl163" xfId="99"/>
    <cellStyle name="xl164" xfId="104"/>
    <cellStyle name="xl165" xfId="108"/>
    <cellStyle name="xl166" xfId="112"/>
    <cellStyle name="xl167" xfId="114"/>
    <cellStyle name="xl168" xfId="116"/>
    <cellStyle name="xl169" xfId="121"/>
    <cellStyle name="xl170" xfId="122"/>
    <cellStyle name="xl171" xfId="124"/>
    <cellStyle name="xl172" xfId="125"/>
    <cellStyle name="xl173" xfId="126"/>
    <cellStyle name="xl174" xfId="129"/>
    <cellStyle name="xl175" xfId="131"/>
    <cellStyle name="xl176" xfId="132"/>
    <cellStyle name="xl177" xfId="133"/>
    <cellStyle name="xl178" xfId="177"/>
    <cellStyle name="xl179" xfId="178"/>
    <cellStyle name="xl180" xfId="136"/>
    <cellStyle name="xl181" xfId="179"/>
    <cellStyle name="xl182" xfId="180"/>
    <cellStyle name="xl183" xfId="85"/>
    <cellStyle name="xl184" xfId="93"/>
    <cellStyle name="xl185" xfId="105"/>
    <cellStyle name="xl186" xfId="109"/>
    <cellStyle name="xl187" xfId="113"/>
    <cellStyle name="xl188" xfId="117"/>
    <cellStyle name="xl189" xfId="139"/>
    <cellStyle name="xl190" xfId="86"/>
    <cellStyle name="xl191" xfId="181"/>
    <cellStyle name="xl192" xfId="182"/>
    <cellStyle name="xl193" xfId="135"/>
    <cellStyle name="xl194" xfId="94"/>
    <cellStyle name="xl195" xfId="183"/>
    <cellStyle name="xl196" xfId="95"/>
    <cellStyle name="xl197" xfId="115"/>
    <cellStyle name="xl198" xfId="118"/>
    <cellStyle name="xl21" xfId="145"/>
    <cellStyle name="xl22" xfId="1"/>
    <cellStyle name="xl23" xfId="7"/>
    <cellStyle name="xl24" xfId="10"/>
    <cellStyle name="xl25" xfId="16"/>
    <cellStyle name="xl26" xfId="22"/>
    <cellStyle name="xl27" xfId="5"/>
    <cellStyle name="xl28" xfId="146"/>
    <cellStyle name="xl29" xfId="147"/>
    <cellStyle name="xl30" xfId="24"/>
    <cellStyle name="xl31" xfId="148"/>
    <cellStyle name="xl32" xfId="26"/>
    <cellStyle name="xl33" xfId="32"/>
    <cellStyle name="xl34" xfId="36"/>
    <cellStyle name="xl35" xfId="149"/>
    <cellStyle name="xl36" xfId="150"/>
    <cellStyle name="xl37" xfId="11"/>
    <cellStyle name="xl38" xfId="151"/>
    <cellStyle name="xl39" xfId="152"/>
    <cellStyle name="xl40" xfId="20"/>
    <cellStyle name="xl41" xfId="153"/>
    <cellStyle name="xl42" xfId="27"/>
    <cellStyle name="xl43" xfId="33"/>
    <cellStyle name="xl44" xfId="37"/>
    <cellStyle name="xl45" xfId="154"/>
    <cellStyle name="xl46" xfId="155"/>
    <cellStyle name="xl47" xfId="39"/>
    <cellStyle name="xl48" xfId="156"/>
    <cellStyle name="xl49" xfId="21"/>
    <cellStyle name="xl50" xfId="18"/>
    <cellStyle name="xl51" xfId="28"/>
    <cellStyle name="xl52" xfId="34"/>
    <cellStyle name="xl53" xfId="38"/>
    <cellStyle name="xl54" xfId="157"/>
    <cellStyle name="xl55" xfId="25"/>
    <cellStyle name="xl56" xfId="158"/>
    <cellStyle name="xl57" xfId="29"/>
    <cellStyle name="xl58" xfId="40"/>
    <cellStyle name="xl59" xfId="2"/>
    <cellStyle name="xl60" xfId="8"/>
    <cellStyle name="xl61" xfId="12"/>
    <cellStyle name="xl62" xfId="17"/>
    <cellStyle name="xl63" xfId="3"/>
    <cellStyle name="xl64" xfId="159"/>
    <cellStyle name="xl65" xfId="160"/>
    <cellStyle name="xl66" xfId="161"/>
    <cellStyle name="xl67" xfId="162"/>
    <cellStyle name="xl68" xfId="163"/>
    <cellStyle name="xl69" xfId="164"/>
    <cellStyle name="xl70" xfId="165"/>
    <cellStyle name="xl71" xfId="166"/>
    <cellStyle name="xl72" xfId="23"/>
    <cellStyle name="xl73" xfId="4"/>
    <cellStyle name="xl74" xfId="9"/>
    <cellStyle name="xl75" xfId="13"/>
    <cellStyle name="xl76" xfId="30"/>
    <cellStyle name="xl77" xfId="35"/>
    <cellStyle name="xl78" xfId="6"/>
    <cellStyle name="xl79" xfId="14"/>
    <cellStyle name="xl80" xfId="19"/>
    <cellStyle name="xl81" xfId="15"/>
    <cellStyle name="xl82" xfId="31"/>
    <cellStyle name="xl83" xfId="41"/>
    <cellStyle name="xl84" xfId="44"/>
    <cellStyle name="xl85" xfId="48"/>
    <cellStyle name="xl86" xfId="59"/>
    <cellStyle name="xl87" xfId="61"/>
    <cellStyle name="xl88" xfId="56"/>
    <cellStyle name="xl89" xfId="42"/>
    <cellStyle name="xl90" xfId="53"/>
    <cellStyle name="xl91" xfId="60"/>
    <cellStyle name="xl92" xfId="62"/>
    <cellStyle name="xl93" xfId="167"/>
    <cellStyle name="xl94" xfId="57"/>
    <cellStyle name="xl95" xfId="43"/>
    <cellStyle name="xl96" xfId="49"/>
    <cellStyle name="xl97" xfId="63"/>
    <cellStyle name="xl98" xfId="58"/>
    <cellStyle name="xl99" xfId="45"/>
    <cellStyle name="Обычный" xfId="0" builtinId="0"/>
    <cellStyle name="Процентный" xfId="184" builtinId="5"/>
    <cellStyle name="Финансовый" xfId="185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zoomScaleNormal="100" workbookViewId="0">
      <selection activeCell="A8" sqref="A8:F8"/>
    </sheetView>
  </sheetViews>
  <sheetFormatPr defaultRowHeight="15" x14ac:dyDescent="0.25"/>
  <cols>
    <col min="1" max="1" width="38.140625" style="1" customWidth="1"/>
    <col min="2" max="2" width="73.42578125" style="1" customWidth="1"/>
    <col min="3" max="3" width="18.28515625" style="1" hidden="1" customWidth="1"/>
    <col min="4" max="4" width="0.140625" style="1" hidden="1" customWidth="1"/>
    <col min="5" max="5" width="44.85546875" style="1" customWidth="1"/>
    <col min="6" max="6" width="21.85546875" style="1" hidden="1" customWidth="1"/>
    <col min="7" max="7" width="15" style="1" hidden="1" customWidth="1"/>
    <col min="8" max="16384" width="9.140625" style="1"/>
  </cols>
  <sheetData>
    <row r="1" spans="1:8" ht="17.100000000000001" customHeight="1" x14ac:dyDescent="0.3">
      <c r="A1" s="51"/>
      <c r="B1" s="51"/>
      <c r="C1" s="14"/>
      <c r="D1" s="50" t="s">
        <v>131</v>
      </c>
      <c r="E1" s="50"/>
      <c r="F1" s="50"/>
      <c r="G1" s="4"/>
    </row>
    <row r="2" spans="1:8" ht="14.1" customHeight="1" x14ac:dyDescent="0.3">
      <c r="A2" s="15"/>
      <c r="B2" s="15"/>
      <c r="C2" s="15"/>
      <c r="D2" s="52" t="s">
        <v>262</v>
      </c>
      <c r="E2" s="52"/>
      <c r="F2" s="52"/>
      <c r="G2" s="5"/>
    </row>
    <row r="3" spans="1:8" ht="14.1" customHeight="1" x14ac:dyDescent="0.3">
      <c r="A3" s="16"/>
      <c r="B3" s="17"/>
      <c r="C3" s="17"/>
      <c r="D3" s="50" t="s">
        <v>263</v>
      </c>
      <c r="E3" s="50"/>
      <c r="F3" s="50"/>
      <c r="G3" s="4"/>
    </row>
    <row r="4" spans="1:8" ht="14.1" customHeight="1" x14ac:dyDescent="0.3">
      <c r="A4" s="16"/>
      <c r="B4" s="50" t="s">
        <v>264</v>
      </c>
      <c r="C4" s="53"/>
      <c r="D4" s="53"/>
      <c r="E4" s="53"/>
      <c r="F4" s="53"/>
      <c r="G4" s="4"/>
    </row>
    <row r="5" spans="1:8" ht="14.1" customHeight="1" x14ac:dyDescent="0.3">
      <c r="A5" s="18"/>
      <c r="B5" s="19"/>
      <c r="C5" s="19"/>
      <c r="D5" s="50" t="s">
        <v>268</v>
      </c>
      <c r="E5" s="50"/>
      <c r="F5" s="50"/>
      <c r="G5" s="4"/>
    </row>
    <row r="6" spans="1:8" ht="14.1" customHeight="1" x14ac:dyDescent="0.3">
      <c r="A6" s="20"/>
      <c r="B6" s="21"/>
      <c r="C6" s="21"/>
      <c r="D6" s="22"/>
      <c r="E6" s="23"/>
      <c r="F6" s="23"/>
      <c r="G6" s="2"/>
    </row>
    <row r="7" spans="1:8" ht="15" customHeight="1" x14ac:dyDescent="0.3">
      <c r="A7" s="24"/>
      <c r="B7" s="24"/>
      <c r="C7" s="24"/>
      <c r="D7" s="24"/>
      <c r="E7" s="25"/>
      <c r="F7" s="25"/>
      <c r="G7" s="2"/>
    </row>
    <row r="8" spans="1:8" ht="43.5" customHeight="1" x14ac:dyDescent="0.3">
      <c r="A8" s="64" t="s">
        <v>265</v>
      </c>
      <c r="B8" s="64"/>
      <c r="C8" s="64"/>
      <c r="D8" s="64"/>
      <c r="E8" s="64"/>
      <c r="F8" s="64"/>
      <c r="G8" s="2"/>
      <c r="H8" s="1" t="s">
        <v>224</v>
      </c>
    </row>
    <row r="9" spans="1:8" ht="24.75" customHeight="1" x14ac:dyDescent="0.3">
      <c r="A9" s="26"/>
      <c r="B9" s="20"/>
      <c r="C9" s="20"/>
      <c r="D9" s="21"/>
      <c r="E9" s="27" t="s">
        <v>266</v>
      </c>
      <c r="F9" s="25"/>
      <c r="G9" s="2"/>
    </row>
    <row r="10" spans="1:8" ht="11.25" customHeight="1" x14ac:dyDescent="0.25">
      <c r="A10" s="58" t="s">
        <v>119</v>
      </c>
      <c r="B10" s="56" t="s">
        <v>120</v>
      </c>
      <c r="C10" s="62" t="s">
        <v>198</v>
      </c>
      <c r="D10" s="60" t="s">
        <v>226</v>
      </c>
      <c r="E10" s="60" t="s">
        <v>267</v>
      </c>
      <c r="F10" s="60" t="s">
        <v>225</v>
      </c>
      <c r="G10" s="54" t="s">
        <v>199</v>
      </c>
    </row>
    <row r="11" spans="1:8" ht="53.25" customHeight="1" x14ac:dyDescent="0.25">
      <c r="A11" s="59"/>
      <c r="B11" s="57"/>
      <c r="C11" s="63"/>
      <c r="D11" s="61"/>
      <c r="E11" s="61"/>
      <c r="F11" s="61"/>
      <c r="G11" s="55"/>
    </row>
    <row r="12" spans="1:8" ht="11.45" customHeight="1" x14ac:dyDescent="0.25">
      <c r="A12" s="28" t="s">
        <v>0</v>
      </c>
      <c r="B12" s="28" t="s">
        <v>1</v>
      </c>
      <c r="C12" s="28"/>
      <c r="D12" s="29" t="s">
        <v>2</v>
      </c>
      <c r="E12" s="29" t="s">
        <v>2</v>
      </c>
      <c r="F12" s="29" t="s">
        <v>255</v>
      </c>
      <c r="G12" s="8"/>
    </row>
    <row r="13" spans="1:8" ht="27.75" customHeight="1" x14ac:dyDescent="0.3">
      <c r="A13" s="30" t="s">
        <v>4</v>
      </c>
      <c r="B13" s="31" t="s">
        <v>3</v>
      </c>
      <c r="C13" s="32" t="e">
        <f>C14+C20+C26+C34+C37+C46+C54+C60+C64</f>
        <v>#REF!</v>
      </c>
      <c r="D13" s="32">
        <f>D14+D20+++D26++D34+D37+D46+D54+D60+D64</f>
        <v>54125103</v>
      </c>
      <c r="E13" s="32">
        <f>E14+E20+++E26++E34+E37+E46+E54+E60+E64</f>
        <v>55933897.710000001</v>
      </c>
      <c r="F13" s="33">
        <f>E13/D13</f>
        <v>1.0334187763116127</v>
      </c>
      <c r="G13" s="10" t="e">
        <f>E13/C13</f>
        <v>#REF!</v>
      </c>
    </row>
    <row r="14" spans="1:8" ht="26.25" customHeight="1" x14ac:dyDescent="0.3">
      <c r="A14" s="30" t="s">
        <v>6</v>
      </c>
      <c r="B14" s="31" t="s">
        <v>5</v>
      </c>
      <c r="C14" s="32">
        <f>C15</f>
        <v>7575174.8300000001</v>
      </c>
      <c r="D14" s="32">
        <f t="shared" ref="D14:E14" si="0">D15</f>
        <v>36410170</v>
      </c>
      <c r="E14" s="32">
        <f t="shared" si="0"/>
        <v>37294454.030000001</v>
      </c>
      <c r="F14" s="33">
        <f t="shared" ref="F14:F86" si="1">E14/D14</f>
        <v>1.0242867317016098</v>
      </c>
      <c r="G14" s="10">
        <f t="shared" ref="G14:G64" si="2">E14/C14</f>
        <v>4.9232466401042787</v>
      </c>
    </row>
    <row r="15" spans="1:8" ht="33" customHeight="1" x14ac:dyDescent="0.3">
      <c r="A15" s="34" t="s">
        <v>8</v>
      </c>
      <c r="B15" s="35" t="s">
        <v>7</v>
      </c>
      <c r="C15" s="36">
        <f>C16+C17+C18+C19</f>
        <v>7575174.8300000001</v>
      </c>
      <c r="D15" s="36">
        <f t="shared" ref="D15:E15" si="3">D16+D17+D18+D19</f>
        <v>36410170</v>
      </c>
      <c r="E15" s="36">
        <f t="shared" si="3"/>
        <v>37294454.030000001</v>
      </c>
      <c r="F15" s="37">
        <f t="shared" si="1"/>
        <v>1.0242867317016098</v>
      </c>
      <c r="G15" s="12">
        <f t="shared" si="2"/>
        <v>4.9232466401042787</v>
      </c>
    </row>
    <row r="16" spans="1:8" ht="95.25" customHeight="1" x14ac:dyDescent="0.3">
      <c r="A16" s="34" t="s">
        <v>10</v>
      </c>
      <c r="B16" s="35" t="s">
        <v>9</v>
      </c>
      <c r="C16" s="36">
        <v>7497912.4800000004</v>
      </c>
      <c r="D16" s="38">
        <v>36147490</v>
      </c>
      <c r="E16" s="38">
        <v>37022389.149999999</v>
      </c>
      <c r="F16" s="37">
        <f t="shared" si="1"/>
        <v>1.0242035933891951</v>
      </c>
      <c r="G16" s="12">
        <f t="shared" si="2"/>
        <v>4.9376928910218485</v>
      </c>
    </row>
    <row r="17" spans="1:7" ht="125.25" customHeight="1" x14ac:dyDescent="0.3">
      <c r="A17" s="34" t="s">
        <v>12</v>
      </c>
      <c r="B17" s="35" t="s">
        <v>11</v>
      </c>
      <c r="C17" s="36">
        <v>48209.32</v>
      </c>
      <c r="D17" s="39">
        <v>3700</v>
      </c>
      <c r="E17" s="39">
        <v>3747.63</v>
      </c>
      <c r="F17" s="37">
        <f t="shared" si="1"/>
        <v>1.0128729729729731</v>
      </c>
      <c r="G17" s="12">
        <f t="shared" si="2"/>
        <v>7.7736628519132822E-2</v>
      </c>
    </row>
    <row r="18" spans="1:7" ht="54.75" customHeight="1" x14ac:dyDescent="0.3">
      <c r="A18" s="34" t="s">
        <v>14</v>
      </c>
      <c r="B18" s="35" t="s">
        <v>13</v>
      </c>
      <c r="C18" s="36">
        <v>2869.39</v>
      </c>
      <c r="D18" s="39">
        <v>256300</v>
      </c>
      <c r="E18" s="39">
        <v>264964</v>
      </c>
      <c r="F18" s="37">
        <f t="shared" si="1"/>
        <v>1.0338041357783847</v>
      </c>
      <c r="G18" s="12">
        <f t="shared" si="2"/>
        <v>92.341577826646088</v>
      </c>
    </row>
    <row r="19" spans="1:7" ht="111" customHeight="1" x14ac:dyDescent="0.3">
      <c r="A19" s="34" t="s">
        <v>16</v>
      </c>
      <c r="B19" s="35" t="s">
        <v>15</v>
      </c>
      <c r="C19" s="36">
        <v>26183.64</v>
      </c>
      <c r="D19" s="39">
        <v>2680</v>
      </c>
      <c r="E19" s="39">
        <v>3353.25</v>
      </c>
      <c r="F19" s="37">
        <f t="shared" si="1"/>
        <v>1.2512126865671642</v>
      </c>
      <c r="G19" s="12">
        <f t="shared" si="2"/>
        <v>0.12806660953175342</v>
      </c>
    </row>
    <row r="20" spans="1:7" ht="64.5" customHeight="1" x14ac:dyDescent="0.3">
      <c r="A20" s="30" t="s">
        <v>18</v>
      </c>
      <c r="B20" s="31" t="s">
        <v>17</v>
      </c>
      <c r="C20" s="32">
        <f>C21</f>
        <v>1625442.8399999999</v>
      </c>
      <c r="D20" s="32">
        <f t="shared" ref="D20:G20" si="4">D21</f>
        <v>7198690</v>
      </c>
      <c r="E20" s="32">
        <f t="shared" si="4"/>
        <v>7337088.3799999999</v>
      </c>
      <c r="F20" s="40">
        <f t="shared" si="4"/>
        <v>1.0192254951942645</v>
      </c>
      <c r="G20" s="9">
        <f t="shared" si="4"/>
        <v>0</v>
      </c>
    </row>
    <row r="21" spans="1:7" ht="45" customHeight="1" x14ac:dyDescent="0.3">
      <c r="A21" s="34" t="s">
        <v>20</v>
      </c>
      <c r="B21" s="35" t="s">
        <v>19</v>
      </c>
      <c r="C21" s="36">
        <f>C22+C23+C24+C25</f>
        <v>1625442.8399999999</v>
      </c>
      <c r="D21" s="36">
        <f t="shared" ref="D21:E21" si="5">D22+D23+D24+D25</f>
        <v>7198690</v>
      </c>
      <c r="E21" s="36">
        <f t="shared" si="5"/>
        <v>7337088.3799999999</v>
      </c>
      <c r="F21" s="41">
        <f>E21/D21</f>
        <v>1.0192254951942645</v>
      </c>
      <c r="G21" s="11">
        <f t="shared" ref="G21" si="6">G22+G23+G24+G25</f>
        <v>0</v>
      </c>
    </row>
    <row r="22" spans="1:7" ht="155.25" customHeight="1" x14ac:dyDescent="0.3">
      <c r="A22" s="34" t="s">
        <v>190</v>
      </c>
      <c r="B22" s="35" t="s">
        <v>194</v>
      </c>
      <c r="C22" s="36">
        <v>714045.43999999994</v>
      </c>
      <c r="D22" s="39">
        <v>3305383</v>
      </c>
      <c r="E22" s="39">
        <v>3387237.2</v>
      </c>
      <c r="F22" s="37">
        <f t="shared" si="1"/>
        <v>1.0247639078436599</v>
      </c>
      <c r="G22" s="12"/>
    </row>
    <row r="23" spans="1:7" ht="169.5" customHeight="1" x14ac:dyDescent="0.3">
      <c r="A23" s="34" t="s">
        <v>191</v>
      </c>
      <c r="B23" s="35" t="s">
        <v>195</v>
      </c>
      <c r="C23" s="36">
        <v>4989.04</v>
      </c>
      <c r="D23" s="39">
        <v>18831</v>
      </c>
      <c r="E23" s="39">
        <v>23821.54</v>
      </c>
      <c r="F23" s="37">
        <f t="shared" si="1"/>
        <v>1.2650172587754236</v>
      </c>
      <c r="G23" s="12"/>
    </row>
    <row r="24" spans="1:7" ht="145.5" customHeight="1" x14ac:dyDescent="0.3">
      <c r="A24" s="34" t="s">
        <v>192</v>
      </c>
      <c r="B24" s="35" t="s">
        <v>196</v>
      </c>
      <c r="C24" s="36">
        <v>1046937.95</v>
      </c>
      <c r="D24" s="39">
        <v>4348043</v>
      </c>
      <c r="E24" s="39">
        <v>4503640.55</v>
      </c>
      <c r="F24" s="37">
        <f t="shared" si="1"/>
        <v>1.0357856511538639</v>
      </c>
      <c r="G24" s="12"/>
    </row>
    <row r="25" spans="1:7" ht="132.75" customHeight="1" x14ac:dyDescent="0.3">
      <c r="A25" s="34" t="s">
        <v>193</v>
      </c>
      <c r="B25" s="35" t="s">
        <v>197</v>
      </c>
      <c r="C25" s="36">
        <v>-140529.59</v>
      </c>
      <c r="D25" s="39">
        <v>-473567</v>
      </c>
      <c r="E25" s="39">
        <v>-577610.91</v>
      </c>
      <c r="F25" s="37">
        <f t="shared" si="1"/>
        <v>1.219702618636856</v>
      </c>
      <c r="G25" s="12"/>
    </row>
    <row r="26" spans="1:7" ht="29.25" customHeight="1" x14ac:dyDescent="0.3">
      <c r="A26" s="30" t="s">
        <v>22</v>
      </c>
      <c r="B26" s="31" t="s">
        <v>21</v>
      </c>
      <c r="C26" s="32">
        <f>C27+C29</f>
        <v>452660.65</v>
      </c>
      <c r="D26" s="13">
        <f>D27+D29+D32</f>
        <v>1305509</v>
      </c>
      <c r="E26" s="13">
        <f>E27+E29+E31+E32</f>
        <v>1400146.03</v>
      </c>
      <c r="F26" s="33">
        <f t="shared" si="1"/>
        <v>1.0724905228535384</v>
      </c>
      <c r="G26" s="10">
        <f t="shared" si="2"/>
        <v>3.0931472174574925</v>
      </c>
    </row>
    <row r="27" spans="1:7" ht="35.25" customHeight="1" x14ac:dyDescent="0.3">
      <c r="A27" s="34" t="s">
        <v>24</v>
      </c>
      <c r="B27" s="35" t="s">
        <v>23</v>
      </c>
      <c r="C27" s="36">
        <v>279361.99</v>
      </c>
      <c r="D27" s="39">
        <v>367000</v>
      </c>
      <c r="E27" s="39">
        <v>363777.26</v>
      </c>
      <c r="F27" s="37">
        <f t="shared" si="1"/>
        <v>0.99121869209809266</v>
      </c>
      <c r="G27" s="12">
        <f t="shared" si="2"/>
        <v>1.3021716375946493</v>
      </c>
    </row>
    <row r="28" spans="1:7" ht="43.5" customHeight="1" x14ac:dyDescent="0.3">
      <c r="A28" s="34" t="s">
        <v>25</v>
      </c>
      <c r="B28" s="35" t="s">
        <v>23</v>
      </c>
      <c r="C28" s="36">
        <v>279361.93</v>
      </c>
      <c r="D28" s="39">
        <v>367000</v>
      </c>
      <c r="E28" s="39">
        <v>363777.26</v>
      </c>
      <c r="F28" s="37">
        <f t="shared" si="1"/>
        <v>0.99121869209809266</v>
      </c>
      <c r="G28" s="12">
        <f t="shared" si="2"/>
        <v>1.302171917268756</v>
      </c>
    </row>
    <row r="29" spans="1:7" ht="15" customHeight="1" x14ac:dyDescent="0.3">
      <c r="A29" s="34" t="s">
        <v>27</v>
      </c>
      <c r="B29" s="35" t="s">
        <v>26</v>
      </c>
      <c r="C29" s="36">
        <v>173298.66</v>
      </c>
      <c r="D29" s="39">
        <v>330386</v>
      </c>
      <c r="E29" s="39">
        <v>330513.63</v>
      </c>
      <c r="F29" s="37">
        <f t="shared" si="1"/>
        <v>1.0003863057151332</v>
      </c>
      <c r="G29" s="12">
        <f t="shared" si="2"/>
        <v>1.9071909153827271</v>
      </c>
    </row>
    <row r="30" spans="1:7" ht="15" customHeight="1" x14ac:dyDescent="0.3">
      <c r="A30" s="34" t="s">
        <v>28</v>
      </c>
      <c r="B30" s="35" t="s">
        <v>26</v>
      </c>
      <c r="C30" s="36">
        <v>173298.66</v>
      </c>
      <c r="D30" s="39">
        <v>330386</v>
      </c>
      <c r="E30" s="39">
        <v>330513.63</v>
      </c>
      <c r="F30" s="37">
        <f t="shared" si="1"/>
        <v>1.0003863057151332</v>
      </c>
      <c r="G30" s="12">
        <f t="shared" si="2"/>
        <v>1.9071909153827271</v>
      </c>
    </row>
    <row r="31" spans="1:7" ht="15" customHeight="1" x14ac:dyDescent="0.3">
      <c r="A31" s="34" t="s">
        <v>256</v>
      </c>
      <c r="B31" s="35" t="s">
        <v>257</v>
      </c>
      <c r="C31" s="36"/>
      <c r="D31" s="39"/>
      <c r="E31" s="39">
        <v>-24.94</v>
      </c>
      <c r="F31" s="37"/>
      <c r="G31" s="12"/>
    </row>
    <row r="32" spans="1:7" ht="37.5" customHeight="1" x14ac:dyDescent="0.3">
      <c r="A32" s="34" t="s">
        <v>251</v>
      </c>
      <c r="B32" s="35" t="s">
        <v>252</v>
      </c>
      <c r="C32" s="36"/>
      <c r="D32" s="39">
        <v>608123</v>
      </c>
      <c r="E32" s="39">
        <v>705880.08</v>
      </c>
      <c r="F32" s="37">
        <f t="shared" si="1"/>
        <v>1.1607521504695595</v>
      </c>
      <c r="G32" s="12"/>
    </row>
    <row r="33" spans="1:7" ht="52.5" customHeight="1" x14ac:dyDescent="0.3">
      <c r="A33" s="34" t="s">
        <v>253</v>
      </c>
      <c r="B33" s="35" t="s">
        <v>254</v>
      </c>
      <c r="C33" s="36"/>
      <c r="D33" s="39">
        <v>608123</v>
      </c>
      <c r="E33" s="39">
        <v>708880.08</v>
      </c>
      <c r="F33" s="37">
        <f t="shared" si="1"/>
        <v>1.1656853629939996</v>
      </c>
      <c r="G33" s="12"/>
    </row>
    <row r="34" spans="1:7" ht="24" customHeight="1" x14ac:dyDescent="0.3">
      <c r="A34" s="30" t="s">
        <v>30</v>
      </c>
      <c r="B34" s="31" t="s">
        <v>29</v>
      </c>
      <c r="C34" s="32">
        <v>71817.31</v>
      </c>
      <c r="D34" s="13">
        <f>D35</f>
        <v>292898</v>
      </c>
      <c r="E34" s="13">
        <f>E35</f>
        <v>307016.53999999998</v>
      </c>
      <c r="F34" s="33">
        <f t="shared" si="1"/>
        <v>1.0482029238847652</v>
      </c>
      <c r="G34" s="10">
        <f t="shared" si="2"/>
        <v>4.2749657429385755</v>
      </c>
    </row>
    <row r="35" spans="1:7" ht="41.25" customHeight="1" x14ac:dyDescent="0.3">
      <c r="A35" s="34" t="s">
        <v>32</v>
      </c>
      <c r="B35" s="35" t="s">
        <v>31</v>
      </c>
      <c r="C35" s="36">
        <v>71817.31</v>
      </c>
      <c r="D35" s="39">
        <v>292898</v>
      </c>
      <c r="E35" s="39">
        <v>307016.53999999998</v>
      </c>
      <c r="F35" s="37">
        <f t="shared" si="1"/>
        <v>1.0482029238847652</v>
      </c>
      <c r="G35" s="12">
        <f t="shared" si="2"/>
        <v>4.2749657429385755</v>
      </c>
    </row>
    <row r="36" spans="1:7" ht="72.75" customHeight="1" x14ac:dyDescent="0.3">
      <c r="A36" s="34" t="s">
        <v>34</v>
      </c>
      <c r="B36" s="35" t="s">
        <v>33</v>
      </c>
      <c r="C36" s="36">
        <v>71817.31</v>
      </c>
      <c r="D36" s="39">
        <v>292898</v>
      </c>
      <c r="E36" s="39">
        <v>307016.53999999998</v>
      </c>
      <c r="F36" s="37">
        <f t="shared" si="1"/>
        <v>1.0482029238847652</v>
      </c>
      <c r="G36" s="12">
        <f t="shared" si="2"/>
        <v>4.2749657429385755</v>
      </c>
    </row>
    <row r="37" spans="1:7" ht="63" customHeight="1" x14ac:dyDescent="0.3">
      <c r="A37" s="30" t="s">
        <v>36</v>
      </c>
      <c r="B37" s="31" t="s">
        <v>35</v>
      </c>
      <c r="C37" s="32">
        <f>C38</f>
        <v>403780.31</v>
      </c>
      <c r="D37" s="13">
        <f>D38</f>
        <v>1422013</v>
      </c>
      <c r="E37" s="13">
        <f>E38+E43</f>
        <v>1466267.88</v>
      </c>
      <c r="F37" s="33">
        <f t="shared" si="1"/>
        <v>1.0311212907336289</v>
      </c>
      <c r="G37" s="10">
        <f t="shared" si="2"/>
        <v>3.6313506223223215</v>
      </c>
    </row>
    <row r="38" spans="1:7" ht="112.5" customHeight="1" x14ac:dyDescent="0.3">
      <c r="A38" s="34" t="s">
        <v>38</v>
      </c>
      <c r="B38" s="35" t="s">
        <v>37</v>
      </c>
      <c r="C38" s="36">
        <f>C39+C41</f>
        <v>403780.31</v>
      </c>
      <c r="D38" s="39">
        <f>D39+D41</f>
        <v>1422013</v>
      </c>
      <c r="E38" s="39">
        <f>E39+E41</f>
        <v>1466267.88</v>
      </c>
      <c r="F38" s="37">
        <f t="shared" si="1"/>
        <v>1.0311212907336289</v>
      </c>
      <c r="G38" s="12">
        <f t="shared" si="2"/>
        <v>3.6313506223223215</v>
      </c>
    </row>
    <row r="39" spans="1:7" ht="110.25" customHeight="1" x14ac:dyDescent="0.3">
      <c r="A39" s="34" t="s">
        <v>40</v>
      </c>
      <c r="B39" s="35" t="s">
        <v>39</v>
      </c>
      <c r="C39" s="36">
        <v>200914.09</v>
      </c>
      <c r="D39" s="39">
        <v>708901</v>
      </c>
      <c r="E39" s="39">
        <v>753071.9</v>
      </c>
      <c r="F39" s="37">
        <f t="shared" si="1"/>
        <v>1.0623089824954401</v>
      </c>
      <c r="G39" s="12">
        <f t="shared" si="2"/>
        <v>3.7482284094659564</v>
      </c>
    </row>
    <row r="40" spans="1:7" ht="93" customHeight="1" x14ac:dyDescent="0.3">
      <c r="A40" s="34" t="s">
        <v>128</v>
      </c>
      <c r="B40" s="35" t="s">
        <v>41</v>
      </c>
      <c r="C40" s="36">
        <v>200914.09</v>
      </c>
      <c r="D40" s="39">
        <v>708901</v>
      </c>
      <c r="E40" s="39">
        <v>753071.9</v>
      </c>
      <c r="F40" s="37">
        <f t="shared" si="1"/>
        <v>1.0623089824954401</v>
      </c>
      <c r="G40" s="12">
        <f t="shared" si="2"/>
        <v>3.7482284094659564</v>
      </c>
    </row>
    <row r="41" spans="1:7" ht="90.75" customHeight="1" x14ac:dyDescent="0.3">
      <c r="A41" s="34" t="s">
        <v>43</v>
      </c>
      <c r="B41" s="35" t="s">
        <v>42</v>
      </c>
      <c r="C41" s="36">
        <v>202866.22</v>
      </c>
      <c r="D41" s="39">
        <v>713112</v>
      </c>
      <c r="E41" s="39">
        <v>713195.98</v>
      </c>
      <c r="F41" s="37">
        <f t="shared" si="1"/>
        <v>1.0001177655122897</v>
      </c>
      <c r="G41" s="12">
        <f t="shared" si="2"/>
        <v>3.515597520375743</v>
      </c>
    </row>
    <row r="42" spans="1:7" ht="75" customHeight="1" x14ac:dyDescent="0.3">
      <c r="A42" s="34" t="s">
        <v>45</v>
      </c>
      <c r="B42" s="35" t="s">
        <v>44</v>
      </c>
      <c r="C42" s="36">
        <v>202866.22</v>
      </c>
      <c r="D42" s="39">
        <v>713112</v>
      </c>
      <c r="E42" s="39">
        <v>713195.98</v>
      </c>
      <c r="F42" s="37">
        <f t="shared" si="1"/>
        <v>1.0001177655122897</v>
      </c>
      <c r="G42" s="12">
        <f t="shared" si="2"/>
        <v>3.515597520375743</v>
      </c>
    </row>
    <row r="43" spans="1:7" ht="36" hidden="1" customHeight="1" x14ac:dyDescent="0.3">
      <c r="A43" s="34" t="s">
        <v>47</v>
      </c>
      <c r="B43" s="35" t="s">
        <v>46</v>
      </c>
      <c r="C43" s="36"/>
      <c r="D43" s="39"/>
      <c r="E43" s="39"/>
      <c r="F43" s="37" t="e">
        <f t="shared" si="1"/>
        <v>#DIV/0!</v>
      </c>
      <c r="G43" s="12" t="e">
        <f t="shared" si="2"/>
        <v>#DIV/0!</v>
      </c>
    </row>
    <row r="44" spans="1:7" ht="50.25" hidden="1" customHeight="1" x14ac:dyDescent="0.3">
      <c r="A44" s="34" t="s">
        <v>49</v>
      </c>
      <c r="B44" s="35" t="s">
        <v>48</v>
      </c>
      <c r="C44" s="36"/>
      <c r="D44" s="39"/>
      <c r="E44" s="39">
        <v>234000</v>
      </c>
      <c r="F44" s="37" t="e">
        <f t="shared" si="1"/>
        <v>#DIV/0!</v>
      </c>
      <c r="G44" s="12" t="e">
        <f t="shared" si="2"/>
        <v>#DIV/0!</v>
      </c>
    </row>
    <row r="45" spans="1:7" ht="48" hidden="1" customHeight="1" x14ac:dyDescent="0.3">
      <c r="A45" s="34" t="s">
        <v>51</v>
      </c>
      <c r="B45" s="35" t="s">
        <v>50</v>
      </c>
      <c r="C45" s="36"/>
      <c r="D45" s="39"/>
      <c r="E45" s="39">
        <v>234000</v>
      </c>
      <c r="F45" s="37" t="e">
        <f t="shared" si="1"/>
        <v>#DIV/0!</v>
      </c>
      <c r="G45" s="12" t="e">
        <f t="shared" si="2"/>
        <v>#DIV/0!</v>
      </c>
    </row>
    <row r="46" spans="1:7" ht="39" customHeight="1" x14ac:dyDescent="0.3">
      <c r="A46" s="30" t="s">
        <v>53</v>
      </c>
      <c r="B46" s="31" t="s">
        <v>52</v>
      </c>
      <c r="C46" s="32">
        <f>C47</f>
        <v>134122.35999999999</v>
      </c>
      <c r="D46" s="13">
        <f>D47</f>
        <v>101692</v>
      </c>
      <c r="E46" s="13">
        <f>E47</f>
        <v>117610.20999999999</v>
      </c>
      <c r="F46" s="33">
        <f t="shared" si="1"/>
        <v>1.1565335522951656</v>
      </c>
      <c r="G46" s="10">
        <f t="shared" si="2"/>
        <v>0.87688741832458061</v>
      </c>
    </row>
    <row r="47" spans="1:7" ht="22.5" customHeight="1" x14ac:dyDescent="0.3">
      <c r="A47" s="34" t="s">
        <v>55</v>
      </c>
      <c r="B47" s="35" t="s">
        <v>54</v>
      </c>
      <c r="C47" s="36">
        <f>C48+C50+C51</f>
        <v>134122.35999999999</v>
      </c>
      <c r="D47" s="39">
        <f>D48+D50+D51</f>
        <v>101692</v>
      </c>
      <c r="E47" s="39">
        <f>E48+E50+E51</f>
        <v>117610.20999999999</v>
      </c>
      <c r="F47" s="37">
        <f t="shared" si="1"/>
        <v>1.1565335522951656</v>
      </c>
      <c r="G47" s="12">
        <f t="shared" si="2"/>
        <v>0.87688741832458061</v>
      </c>
    </row>
    <row r="48" spans="1:7" ht="38.25" customHeight="1" x14ac:dyDescent="0.3">
      <c r="A48" s="34" t="s">
        <v>57</v>
      </c>
      <c r="B48" s="35" t="s">
        <v>56</v>
      </c>
      <c r="C48" s="36">
        <v>38453.51</v>
      </c>
      <c r="D48" s="39">
        <v>35652</v>
      </c>
      <c r="E48" s="39">
        <v>53388.12</v>
      </c>
      <c r="F48" s="37">
        <f t="shared" si="1"/>
        <v>1.4974789633120162</v>
      </c>
      <c r="G48" s="12">
        <f t="shared" si="2"/>
        <v>1.3883809306354609</v>
      </c>
    </row>
    <row r="49" spans="1:8" ht="27" hidden="1" customHeight="1" x14ac:dyDescent="0.3">
      <c r="A49" s="34" t="s">
        <v>59</v>
      </c>
      <c r="B49" s="35" t="s">
        <v>58</v>
      </c>
      <c r="C49" s="36"/>
      <c r="D49" s="39"/>
      <c r="E49" s="39"/>
      <c r="F49" s="37" t="e">
        <f t="shared" si="1"/>
        <v>#DIV/0!</v>
      </c>
      <c r="G49" s="12" t="e">
        <f t="shared" si="2"/>
        <v>#DIV/0!</v>
      </c>
    </row>
    <row r="50" spans="1:8" ht="15" customHeight="1" x14ac:dyDescent="0.3">
      <c r="A50" s="34" t="s">
        <v>61</v>
      </c>
      <c r="B50" s="35" t="s">
        <v>60</v>
      </c>
      <c r="C50" s="36">
        <v>60106.64</v>
      </c>
      <c r="D50" s="39">
        <v>1000</v>
      </c>
      <c r="E50" s="39"/>
      <c r="F50" s="37">
        <f t="shared" si="1"/>
        <v>0</v>
      </c>
      <c r="G50" s="12">
        <f t="shared" si="2"/>
        <v>0</v>
      </c>
    </row>
    <row r="51" spans="1:8" ht="21" customHeight="1" x14ac:dyDescent="0.3">
      <c r="A51" s="34" t="s">
        <v>63</v>
      </c>
      <c r="B51" s="35" t="s">
        <v>62</v>
      </c>
      <c r="C51" s="36">
        <f>C52+C53</f>
        <v>35562.21</v>
      </c>
      <c r="D51" s="39">
        <f>D52+D53</f>
        <v>65040</v>
      </c>
      <c r="E51" s="39">
        <f>E52+E53</f>
        <v>64222.09</v>
      </c>
      <c r="F51" s="37">
        <f t="shared" si="1"/>
        <v>0.98742450799507986</v>
      </c>
      <c r="G51" s="12">
        <f t="shared" si="2"/>
        <v>1.8059082942258087</v>
      </c>
    </row>
    <row r="52" spans="1:8" ht="15" customHeight="1" x14ac:dyDescent="0.3">
      <c r="A52" s="34" t="s">
        <v>133</v>
      </c>
      <c r="B52" s="35" t="s">
        <v>141</v>
      </c>
      <c r="C52" s="36">
        <v>35173.769999999997</v>
      </c>
      <c r="D52" s="39">
        <v>2000</v>
      </c>
      <c r="E52" s="39">
        <v>22371.38</v>
      </c>
      <c r="F52" s="37">
        <f t="shared" si="1"/>
        <v>11.185690000000001</v>
      </c>
      <c r="G52" s="12">
        <f t="shared" si="2"/>
        <v>0.63602451485865752</v>
      </c>
    </row>
    <row r="53" spans="1:8" ht="29.25" customHeight="1" x14ac:dyDescent="0.3">
      <c r="A53" s="34" t="s">
        <v>140</v>
      </c>
      <c r="B53" s="35" t="s">
        <v>142</v>
      </c>
      <c r="C53" s="36">
        <v>388.44</v>
      </c>
      <c r="D53" s="39">
        <v>63040</v>
      </c>
      <c r="E53" s="39">
        <v>41850.71</v>
      </c>
      <c r="F53" s="37">
        <f t="shared" si="1"/>
        <v>0.66387547588832485</v>
      </c>
      <c r="G53" s="12">
        <f t="shared" si="2"/>
        <v>107.74047471939038</v>
      </c>
    </row>
    <row r="54" spans="1:8" ht="43.5" customHeight="1" x14ac:dyDescent="0.3">
      <c r="A54" s="30" t="s">
        <v>65</v>
      </c>
      <c r="B54" s="31" t="s">
        <v>64</v>
      </c>
      <c r="C54" s="32">
        <f>C55</f>
        <v>7416.22</v>
      </c>
      <c r="D54" s="13">
        <f>D55</f>
        <v>230900</v>
      </c>
      <c r="E54" s="13">
        <f>E55</f>
        <v>244815.69</v>
      </c>
      <c r="F54" s="33">
        <f t="shared" si="1"/>
        <v>1.0602671719359029</v>
      </c>
      <c r="G54" s="10">
        <f t="shared" si="2"/>
        <v>33.010845147527988</v>
      </c>
    </row>
    <row r="55" spans="1:8" ht="23.25" customHeight="1" x14ac:dyDescent="0.3">
      <c r="A55" s="34" t="s">
        <v>67</v>
      </c>
      <c r="B55" s="35" t="s">
        <v>66</v>
      </c>
      <c r="C55" s="36">
        <v>7416.22</v>
      </c>
      <c r="D55" s="39">
        <v>230900</v>
      </c>
      <c r="E55" s="39">
        <f>E56+E58</f>
        <v>244815.69</v>
      </c>
      <c r="F55" s="37">
        <f t="shared" si="1"/>
        <v>1.0602671719359029</v>
      </c>
      <c r="G55" s="12">
        <f t="shared" si="2"/>
        <v>33.010845147527988</v>
      </c>
    </row>
    <row r="56" spans="1:8" ht="37.5" customHeight="1" x14ac:dyDescent="0.3">
      <c r="A56" s="34" t="s">
        <v>200</v>
      </c>
      <c r="B56" s="35" t="s">
        <v>202</v>
      </c>
      <c r="C56" s="36"/>
      <c r="D56" s="39">
        <v>149790</v>
      </c>
      <c r="E56" s="39">
        <v>164705.69</v>
      </c>
      <c r="F56" s="37">
        <f t="shared" si="1"/>
        <v>1.0995773416115895</v>
      </c>
      <c r="G56" s="12"/>
    </row>
    <row r="57" spans="1:8" ht="33" customHeight="1" x14ac:dyDescent="0.3">
      <c r="A57" s="34" t="s">
        <v>201</v>
      </c>
      <c r="B57" s="35" t="s">
        <v>203</v>
      </c>
      <c r="C57" s="36"/>
      <c r="D57" s="39">
        <v>149790</v>
      </c>
      <c r="E57" s="39">
        <v>154705.69</v>
      </c>
      <c r="F57" s="37">
        <f t="shared" si="1"/>
        <v>1.0328172107617331</v>
      </c>
      <c r="G57" s="12"/>
    </row>
    <row r="58" spans="1:8" ht="15" customHeight="1" x14ac:dyDescent="0.3">
      <c r="A58" s="34" t="s">
        <v>69</v>
      </c>
      <c r="B58" s="35" t="s">
        <v>68</v>
      </c>
      <c r="C58" s="36">
        <v>7416.22</v>
      </c>
      <c r="D58" s="39">
        <v>81110</v>
      </c>
      <c r="E58" s="39">
        <v>80110</v>
      </c>
      <c r="F58" s="37">
        <f t="shared" si="1"/>
        <v>0.98767106398717786</v>
      </c>
      <c r="G58" s="12">
        <f t="shared" si="2"/>
        <v>10.801998861953933</v>
      </c>
    </row>
    <row r="59" spans="1:8" ht="36" customHeight="1" x14ac:dyDescent="0.3">
      <c r="A59" s="34" t="s">
        <v>71</v>
      </c>
      <c r="B59" s="35" t="s">
        <v>70</v>
      </c>
      <c r="C59" s="36">
        <v>7416.22</v>
      </c>
      <c r="D59" s="39">
        <v>81110</v>
      </c>
      <c r="E59" s="39">
        <v>80110</v>
      </c>
      <c r="F59" s="37">
        <f t="shared" si="1"/>
        <v>0.98767106398717786</v>
      </c>
      <c r="G59" s="12">
        <f t="shared" si="2"/>
        <v>10.801998861953933</v>
      </c>
    </row>
    <row r="60" spans="1:8" ht="41.25" customHeight="1" x14ac:dyDescent="0.3">
      <c r="A60" s="30" t="s">
        <v>73</v>
      </c>
      <c r="B60" s="31" t="s">
        <v>72</v>
      </c>
      <c r="C60" s="32">
        <f>C61</f>
        <v>7438.61</v>
      </c>
      <c r="D60" s="13">
        <f>D61</f>
        <v>6599658</v>
      </c>
      <c r="E60" s="13">
        <f>E61</f>
        <v>7200456.2599999998</v>
      </c>
      <c r="F60" s="33"/>
      <c r="G60" s="10">
        <f t="shared" si="2"/>
        <v>967.98410724584301</v>
      </c>
      <c r="H60" s="7"/>
    </row>
    <row r="61" spans="1:8" ht="35.25" customHeight="1" x14ac:dyDescent="0.3">
      <c r="A61" s="34" t="s">
        <v>75</v>
      </c>
      <c r="B61" s="35" t="s">
        <v>74</v>
      </c>
      <c r="C61" s="36">
        <v>7438.61</v>
      </c>
      <c r="D61" s="39">
        <v>6599658</v>
      </c>
      <c r="E61" s="39">
        <v>7200456.2599999998</v>
      </c>
      <c r="F61" s="37"/>
      <c r="G61" s="12">
        <f t="shared" si="2"/>
        <v>967.98410724584301</v>
      </c>
    </row>
    <row r="62" spans="1:8" ht="38.25" customHeight="1" x14ac:dyDescent="0.3">
      <c r="A62" s="34" t="s">
        <v>77</v>
      </c>
      <c r="B62" s="35" t="s">
        <v>76</v>
      </c>
      <c r="C62" s="36">
        <v>7438.61</v>
      </c>
      <c r="D62" s="39">
        <v>6599658</v>
      </c>
      <c r="E62" s="39">
        <v>7200456.2599999998</v>
      </c>
      <c r="F62" s="37"/>
      <c r="G62" s="12">
        <f t="shared" si="2"/>
        <v>967.98410724584301</v>
      </c>
    </row>
    <row r="63" spans="1:8" ht="51" customHeight="1" x14ac:dyDescent="0.3">
      <c r="A63" s="34" t="s">
        <v>134</v>
      </c>
      <c r="B63" s="35" t="s">
        <v>78</v>
      </c>
      <c r="C63" s="36">
        <v>7438.61</v>
      </c>
      <c r="D63" s="39">
        <v>6599658</v>
      </c>
      <c r="E63" s="39">
        <v>7200456.2599999998</v>
      </c>
      <c r="F63" s="37"/>
      <c r="G63" s="12">
        <f t="shared" si="2"/>
        <v>967.98410724584301</v>
      </c>
    </row>
    <row r="64" spans="1:8" ht="27" customHeight="1" x14ac:dyDescent="0.3">
      <c r="A64" s="30" t="s">
        <v>80</v>
      </c>
      <c r="B64" s="31" t="s">
        <v>79</v>
      </c>
      <c r="C64" s="32" t="e">
        <f>#REF!+#REF!+#REF!+#REF!</f>
        <v>#REF!</v>
      </c>
      <c r="D64" s="13">
        <f>D65+D67+D69+D71+D74+D75+D77+D79+D81+D83+D85+D87</f>
        <v>563573</v>
      </c>
      <c r="E64" s="13">
        <f>E65+E67+E69+E71+E74+E75+E77+E79+E81+E83+E85+E87</f>
        <v>566042.69000000006</v>
      </c>
      <c r="F64" s="33">
        <f t="shared" si="1"/>
        <v>1.0043822007086927</v>
      </c>
      <c r="G64" s="10" t="e">
        <f t="shared" si="2"/>
        <v>#REF!</v>
      </c>
    </row>
    <row r="65" spans="1:7" ht="67.5" customHeight="1" x14ac:dyDescent="0.3">
      <c r="A65" s="34" t="s">
        <v>204</v>
      </c>
      <c r="B65" s="35" t="s">
        <v>269</v>
      </c>
      <c r="C65" s="36"/>
      <c r="D65" s="39">
        <v>700</v>
      </c>
      <c r="E65" s="39">
        <v>800</v>
      </c>
      <c r="F65" s="33">
        <f t="shared" si="1"/>
        <v>1.1428571428571428</v>
      </c>
      <c r="G65" s="10"/>
    </row>
    <row r="66" spans="1:7" ht="114" customHeight="1" x14ac:dyDescent="0.3">
      <c r="A66" s="34" t="s">
        <v>205</v>
      </c>
      <c r="B66" s="35" t="s">
        <v>270</v>
      </c>
      <c r="C66" s="36"/>
      <c r="D66" s="39">
        <v>700</v>
      </c>
      <c r="E66" s="39">
        <v>800</v>
      </c>
      <c r="F66" s="33">
        <f t="shared" si="1"/>
        <v>1.1428571428571428</v>
      </c>
      <c r="G66" s="10"/>
    </row>
    <row r="67" spans="1:7" ht="123.75" customHeight="1" x14ac:dyDescent="0.3">
      <c r="A67" s="34" t="s">
        <v>206</v>
      </c>
      <c r="B67" s="35" t="s">
        <v>271</v>
      </c>
      <c r="C67" s="36"/>
      <c r="D67" s="39">
        <v>45000</v>
      </c>
      <c r="E67" s="39">
        <v>46206.720000000001</v>
      </c>
      <c r="F67" s="33">
        <f t="shared" si="1"/>
        <v>1.026816</v>
      </c>
      <c r="G67" s="10"/>
    </row>
    <row r="68" spans="1:7" ht="136.5" customHeight="1" x14ac:dyDescent="0.3">
      <c r="A68" s="34" t="s">
        <v>207</v>
      </c>
      <c r="B68" s="35" t="s">
        <v>272</v>
      </c>
      <c r="C68" s="36"/>
      <c r="D68" s="39">
        <v>45000</v>
      </c>
      <c r="E68" s="39">
        <v>46206.720000000001</v>
      </c>
      <c r="F68" s="33">
        <f t="shared" si="1"/>
        <v>1.026816</v>
      </c>
      <c r="G68" s="10"/>
    </row>
    <row r="69" spans="1:7" ht="78" customHeight="1" x14ac:dyDescent="0.3">
      <c r="A69" s="34" t="s">
        <v>208</v>
      </c>
      <c r="B69" s="35" t="s">
        <v>285</v>
      </c>
      <c r="C69" s="36"/>
      <c r="D69" s="39">
        <v>12000</v>
      </c>
      <c r="E69" s="39">
        <v>12900</v>
      </c>
      <c r="F69" s="33">
        <f t="shared" si="1"/>
        <v>1.075</v>
      </c>
      <c r="G69" s="10"/>
    </row>
    <row r="70" spans="1:7" ht="117" customHeight="1" x14ac:dyDescent="0.3">
      <c r="A70" s="34" t="s">
        <v>209</v>
      </c>
      <c r="B70" s="35" t="s">
        <v>286</v>
      </c>
      <c r="C70" s="36"/>
      <c r="D70" s="39">
        <v>12000</v>
      </c>
      <c r="E70" s="39">
        <v>12900</v>
      </c>
      <c r="F70" s="33">
        <f t="shared" si="1"/>
        <v>1.075</v>
      </c>
      <c r="G70" s="10"/>
    </row>
    <row r="71" spans="1:7" ht="81.75" customHeight="1" x14ac:dyDescent="0.3">
      <c r="A71" s="34" t="s">
        <v>227</v>
      </c>
      <c r="B71" s="35" t="s">
        <v>273</v>
      </c>
      <c r="C71" s="36"/>
      <c r="D71" s="39">
        <v>46000</v>
      </c>
      <c r="E71" s="39">
        <v>46000</v>
      </c>
      <c r="F71" s="33">
        <f t="shared" si="1"/>
        <v>1</v>
      </c>
      <c r="G71" s="10"/>
    </row>
    <row r="72" spans="1:7" ht="117" customHeight="1" x14ac:dyDescent="0.3">
      <c r="A72" s="34" t="s">
        <v>228</v>
      </c>
      <c r="B72" s="35" t="s">
        <v>274</v>
      </c>
      <c r="C72" s="36"/>
      <c r="D72" s="39">
        <v>46000</v>
      </c>
      <c r="E72" s="39">
        <v>46000</v>
      </c>
      <c r="F72" s="33">
        <f t="shared" si="1"/>
        <v>1</v>
      </c>
      <c r="G72" s="10"/>
    </row>
    <row r="73" spans="1:7" ht="108.75" customHeight="1" x14ac:dyDescent="0.3">
      <c r="A73" s="34" t="s">
        <v>229</v>
      </c>
      <c r="B73" s="35" t="s">
        <v>275</v>
      </c>
      <c r="C73" s="36"/>
      <c r="D73" s="39">
        <v>8500</v>
      </c>
      <c r="E73" s="39">
        <v>8500</v>
      </c>
      <c r="F73" s="33">
        <f t="shared" si="1"/>
        <v>1</v>
      </c>
      <c r="G73" s="10"/>
    </row>
    <row r="74" spans="1:7" ht="131.25" customHeight="1" x14ac:dyDescent="0.3">
      <c r="A74" s="34" t="s">
        <v>230</v>
      </c>
      <c r="B74" s="35" t="s">
        <v>276</v>
      </c>
      <c r="C74" s="36"/>
      <c r="D74" s="39">
        <v>8500</v>
      </c>
      <c r="E74" s="39">
        <v>8500</v>
      </c>
      <c r="F74" s="33">
        <f t="shared" si="1"/>
        <v>1</v>
      </c>
      <c r="G74" s="10"/>
    </row>
    <row r="75" spans="1:7" ht="96" customHeight="1" x14ac:dyDescent="0.3">
      <c r="A75" s="34" t="s">
        <v>210</v>
      </c>
      <c r="B75" s="35" t="s">
        <v>277</v>
      </c>
      <c r="C75" s="36"/>
      <c r="D75" s="39">
        <v>6700</v>
      </c>
      <c r="E75" s="39">
        <v>6700</v>
      </c>
      <c r="F75" s="33">
        <f t="shared" si="1"/>
        <v>1</v>
      </c>
      <c r="G75" s="10"/>
    </row>
    <row r="76" spans="1:7" ht="145.5" customHeight="1" x14ac:dyDescent="0.3">
      <c r="A76" s="34" t="s">
        <v>211</v>
      </c>
      <c r="B76" s="35" t="s">
        <v>278</v>
      </c>
      <c r="C76" s="36"/>
      <c r="D76" s="39">
        <v>6700</v>
      </c>
      <c r="E76" s="39">
        <v>6700</v>
      </c>
      <c r="F76" s="33">
        <f t="shared" si="1"/>
        <v>1</v>
      </c>
      <c r="G76" s="10"/>
    </row>
    <row r="77" spans="1:7" ht="78.75" customHeight="1" x14ac:dyDescent="0.3">
      <c r="A77" s="34" t="s">
        <v>231</v>
      </c>
      <c r="B77" s="35" t="s">
        <v>279</v>
      </c>
      <c r="C77" s="36"/>
      <c r="D77" s="39">
        <v>5000</v>
      </c>
      <c r="E77" s="39">
        <v>5000</v>
      </c>
      <c r="F77" s="33">
        <f t="shared" si="1"/>
        <v>1</v>
      </c>
      <c r="G77" s="10"/>
    </row>
    <row r="78" spans="1:7" ht="118.5" customHeight="1" x14ac:dyDescent="0.3">
      <c r="A78" s="34" t="s">
        <v>232</v>
      </c>
      <c r="B78" s="35" t="s">
        <v>280</v>
      </c>
      <c r="C78" s="36"/>
      <c r="D78" s="39">
        <v>5000</v>
      </c>
      <c r="E78" s="39">
        <v>5000</v>
      </c>
      <c r="F78" s="33">
        <f t="shared" si="1"/>
        <v>1</v>
      </c>
      <c r="G78" s="10"/>
    </row>
    <row r="79" spans="1:7" ht="95.25" customHeight="1" x14ac:dyDescent="0.3">
      <c r="A79" s="34" t="s">
        <v>233</v>
      </c>
      <c r="B79" s="35" t="s">
        <v>281</v>
      </c>
      <c r="C79" s="36"/>
      <c r="D79" s="39">
        <v>7700</v>
      </c>
      <c r="E79" s="39">
        <v>8729.52</v>
      </c>
      <c r="F79" s="33">
        <f t="shared" si="1"/>
        <v>1.1337038961038961</v>
      </c>
      <c r="G79" s="10"/>
    </row>
    <row r="80" spans="1:7" ht="119.25" customHeight="1" x14ac:dyDescent="0.3">
      <c r="A80" s="34" t="s">
        <v>234</v>
      </c>
      <c r="B80" s="35" t="s">
        <v>282</v>
      </c>
      <c r="C80" s="36"/>
      <c r="D80" s="39">
        <v>7700</v>
      </c>
      <c r="E80" s="39">
        <v>8729.52</v>
      </c>
      <c r="F80" s="33">
        <f t="shared" si="1"/>
        <v>1.1337038961038961</v>
      </c>
      <c r="G80" s="10"/>
    </row>
    <row r="81" spans="1:7" ht="75" customHeight="1" x14ac:dyDescent="0.3">
      <c r="A81" s="34" t="s">
        <v>212</v>
      </c>
      <c r="B81" s="35" t="s">
        <v>283</v>
      </c>
      <c r="C81" s="36"/>
      <c r="D81" s="39">
        <v>89700</v>
      </c>
      <c r="E81" s="39">
        <v>80688.990000000005</v>
      </c>
      <c r="F81" s="33">
        <f t="shared" si="1"/>
        <v>0.89954280936454856</v>
      </c>
      <c r="G81" s="10"/>
    </row>
    <row r="82" spans="1:7" ht="122.25" customHeight="1" x14ac:dyDescent="0.3">
      <c r="A82" s="34" t="s">
        <v>213</v>
      </c>
      <c r="B82" s="35" t="s">
        <v>284</v>
      </c>
      <c r="C82" s="36"/>
      <c r="D82" s="39">
        <v>89700</v>
      </c>
      <c r="E82" s="39">
        <v>80688.990000000005</v>
      </c>
      <c r="F82" s="33">
        <f t="shared" si="1"/>
        <v>0.89954280936454856</v>
      </c>
      <c r="G82" s="10"/>
    </row>
    <row r="83" spans="1:7" ht="144.75" customHeight="1" x14ac:dyDescent="0.3">
      <c r="A83" s="34" t="s">
        <v>235</v>
      </c>
      <c r="B83" s="35" t="s">
        <v>237</v>
      </c>
      <c r="C83" s="36"/>
      <c r="D83" s="39">
        <v>342273</v>
      </c>
      <c r="E83" s="39">
        <v>349876.33</v>
      </c>
      <c r="F83" s="33">
        <f t="shared" si="1"/>
        <v>1.0222142266553307</v>
      </c>
      <c r="G83" s="10"/>
    </row>
    <row r="84" spans="1:7" ht="192.75" customHeight="1" x14ac:dyDescent="0.3">
      <c r="A84" s="34" t="s">
        <v>236</v>
      </c>
      <c r="B84" s="35" t="s">
        <v>238</v>
      </c>
      <c r="C84" s="36"/>
      <c r="D84" s="39">
        <v>342273</v>
      </c>
      <c r="E84" s="39">
        <v>349876.33</v>
      </c>
      <c r="F84" s="33">
        <f t="shared" si="1"/>
        <v>1.0222142266553307</v>
      </c>
      <c r="G84" s="10"/>
    </row>
    <row r="85" spans="1:7" ht="99" customHeight="1" x14ac:dyDescent="0.3">
      <c r="A85" s="34" t="s">
        <v>241</v>
      </c>
      <c r="B85" s="35" t="s">
        <v>239</v>
      </c>
      <c r="C85" s="36"/>
      <c r="D85" s="39">
        <v>10000</v>
      </c>
      <c r="E85" s="39">
        <v>10300</v>
      </c>
      <c r="F85" s="33">
        <f t="shared" si="1"/>
        <v>1.03</v>
      </c>
      <c r="G85" s="10"/>
    </row>
    <row r="86" spans="1:7" ht="100.5" customHeight="1" x14ac:dyDescent="0.3">
      <c r="A86" s="34" t="s">
        <v>242</v>
      </c>
      <c r="B86" s="35" t="s">
        <v>240</v>
      </c>
      <c r="C86" s="36"/>
      <c r="D86" s="39">
        <v>10000</v>
      </c>
      <c r="E86" s="39">
        <v>10300</v>
      </c>
      <c r="F86" s="33">
        <f t="shared" si="1"/>
        <v>1.03</v>
      </c>
      <c r="G86" s="10"/>
    </row>
    <row r="87" spans="1:7" ht="90" customHeight="1" x14ac:dyDescent="0.3">
      <c r="A87" s="34" t="s">
        <v>214</v>
      </c>
      <c r="B87" s="35" t="s">
        <v>217</v>
      </c>
      <c r="C87" s="36"/>
      <c r="D87" s="39">
        <v>-10000</v>
      </c>
      <c r="E87" s="39">
        <v>-9658.8700000000008</v>
      </c>
      <c r="F87" s="33"/>
      <c r="G87" s="10"/>
    </row>
    <row r="88" spans="1:7" ht="93" customHeight="1" x14ac:dyDescent="0.3">
      <c r="A88" s="34" t="s">
        <v>215</v>
      </c>
      <c r="B88" s="35" t="s">
        <v>218</v>
      </c>
      <c r="C88" s="36"/>
      <c r="D88" s="39">
        <v>-10000</v>
      </c>
      <c r="E88" s="39">
        <v>-9658.8700000000008</v>
      </c>
      <c r="F88" s="33"/>
      <c r="G88" s="10"/>
    </row>
    <row r="89" spans="1:7" ht="98.25" customHeight="1" x14ac:dyDescent="0.3">
      <c r="A89" s="34" t="s">
        <v>216</v>
      </c>
      <c r="B89" s="35" t="s">
        <v>219</v>
      </c>
      <c r="C89" s="36"/>
      <c r="D89" s="39"/>
      <c r="E89" s="39">
        <v>341.13</v>
      </c>
      <c r="F89" s="33"/>
      <c r="G89" s="10"/>
    </row>
    <row r="90" spans="1:7" ht="21" customHeight="1" x14ac:dyDescent="0.3">
      <c r="A90" s="30" t="s">
        <v>82</v>
      </c>
      <c r="B90" s="31" t="s">
        <v>81</v>
      </c>
      <c r="C90" s="32"/>
      <c r="D90" s="13"/>
      <c r="E90" s="13">
        <v>200</v>
      </c>
      <c r="F90" s="33"/>
      <c r="G90" s="12" t="e">
        <f t="shared" ref="G90:G150" si="7">E90/C90</f>
        <v>#DIV/0!</v>
      </c>
    </row>
    <row r="91" spans="1:7" ht="15.75" customHeight="1" x14ac:dyDescent="0.3">
      <c r="A91" s="34" t="s">
        <v>84</v>
      </c>
      <c r="B91" s="35" t="s">
        <v>83</v>
      </c>
      <c r="C91" s="36"/>
      <c r="D91" s="39"/>
      <c r="E91" s="39">
        <v>200</v>
      </c>
      <c r="F91" s="37"/>
      <c r="G91" s="12" t="e">
        <f t="shared" si="7"/>
        <v>#DIV/0!</v>
      </c>
    </row>
    <row r="92" spans="1:7" ht="34.5" customHeight="1" x14ac:dyDescent="0.3">
      <c r="A92" s="34" t="s">
        <v>86</v>
      </c>
      <c r="B92" s="35" t="s">
        <v>85</v>
      </c>
      <c r="C92" s="36"/>
      <c r="D92" s="39"/>
      <c r="E92" s="39">
        <v>200</v>
      </c>
      <c r="F92" s="37"/>
      <c r="G92" s="12" t="e">
        <f t="shared" si="7"/>
        <v>#DIV/0!</v>
      </c>
    </row>
    <row r="93" spans="1:7" ht="24.75" customHeight="1" x14ac:dyDescent="0.3">
      <c r="A93" s="30" t="s">
        <v>88</v>
      </c>
      <c r="B93" s="31" t="s">
        <v>87</v>
      </c>
      <c r="C93" s="32">
        <f>C94</f>
        <v>21867898.050000001</v>
      </c>
      <c r="D93" s="13">
        <f>D94</f>
        <v>145739645.53999999</v>
      </c>
      <c r="E93" s="13">
        <f>E94+E147</f>
        <v>139903076.60999998</v>
      </c>
      <c r="F93" s="33">
        <f t="shared" ref="F93:F150" si="8">E93/D93</f>
        <v>0.95995208504608243</v>
      </c>
      <c r="G93" s="10">
        <f t="shared" si="7"/>
        <v>6.3976462799541896</v>
      </c>
    </row>
    <row r="94" spans="1:7" ht="38.25" customHeight="1" x14ac:dyDescent="0.3">
      <c r="A94" s="30" t="s">
        <v>90</v>
      </c>
      <c r="B94" s="31" t="s">
        <v>89</v>
      </c>
      <c r="C94" s="32">
        <f>C95+C102+C123+C138</f>
        <v>21867898.050000001</v>
      </c>
      <c r="D94" s="13">
        <f>D95+D102+D123+D138</f>
        <v>145739645.53999999</v>
      </c>
      <c r="E94" s="13">
        <f>E95+E102+E123+E138</f>
        <v>139943130.00999999</v>
      </c>
      <c r="F94" s="33">
        <f t="shared" si="8"/>
        <v>0.96022691348999423</v>
      </c>
      <c r="G94" s="10">
        <f t="shared" si="7"/>
        <v>6.3994778871762659</v>
      </c>
    </row>
    <row r="95" spans="1:7" ht="39" customHeight="1" x14ac:dyDescent="0.3">
      <c r="A95" s="34" t="s">
        <v>126</v>
      </c>
      <c r="B95" s="35" t="s">
        <v>91</v>
      </c>
      <c r="C95" s="36">
        <f>C96+C98</f>
        <v>8720149</v>
      </c>
      <c r="D95" s="39">
        <f>D96+D98</f>
        <v>31061591.399999999</v>
      </c>
      <c r="E95" s="39">
        <f>E96+E98</f>
        <v>31061591.399999999</v>
      </c>
      <c r="F95" s="37">
        <f t="shared" si="8"/>
        <v>1</v>
      </c>
      <c r="G95" s="12">
        <f t="shared" si="7"/>
        <v>3.5620482402307574</v>
      </c>
    </row>
    <row r="96" spans="1:7" ht="25.5" customHeight="1" x14ac:dyDescent="0.3">
      <c r="A96" s="34" t="s">
        <v>160</v>
      </c>
      <c r="B96" s="35" t="s">
        <v>92</v>
      </c>
      <c r="C96" s="36">
        <v>5096500</v>
      </c>
      <c r="D96" s="39">
        <v>14621000</v>
      </c>
      <c r="E96" s="39">
        <v>14621000</v>
      </c>
      <c r="F96" s="37">
        <f t="shared" si="8"/>
        <v>1</v>
      </c>
      <c r="G96" s="12">
        <f t="shared" si="7"/>
        <v>2.868831551064456</v>
      </c>
    </row>
    <row r="97" spans="1:7" ht="37.5" customHeight="1" x14ac:dyDescent="0.3">
      <c r="A97" s="34" t="s">
        <v>159</v>
      </c>
      <c r="B97" s="35" t="s">
        <v>93</v>
      </c>
      <c r="C97" s="36">
        <v>5096500</v>
      </c>
      <c r="D97" s="39">
        <v>14621000</v>
      </c>
      <c r="E97" s="39">
        <v>14621000</v>
      </c>
      <c r="F97" s="37">
        <f t="shared" si="8"/>
        <v>1</v>
      </c>
      <c r="G97" s="12">
        <f t="shared" si="7"/>
        <v>2.868831551064456</v>
      </c>
    </row>
    <row r="98" spans="1:7" ht="39" customHeight="1" x14ac:dyDescent="0.3">
      <c r="A98" s="34" t="s">
        <v>158</v>
      </c>
      <c r="B98" s="35" t="s">
        <v>94</v>
      </c>
      <c r="C98" s="36">
        <v>3623649</v>
      </c>
      <c r="D98" s="39">
        <v>16440591.4</v>
      </c>
      <c r="E98" s="39">
        <v>16440591.4</v>
      </c>
      <c r="F98" s="37">
        <f t="shared" si="8"/>
        <v>1</v>
      </c>
      <c r="G98" s="12">
        <f t="shared" si="7"/>
        <v>4.5370264614481153</v>
      </c>
    </row>
    <row r="99" spans="1:7" ht="39.75" customHeight="1" x14ac:dyDescent="0.3">
      <c r="A99" s="34" t="s">
        <v>157</v>
      </c>
      <c r="B99" s="35" t="s">
        <v>95</v>
      </c>
      <c r="C99" s="36">
        <v>3623649</v>
      </c>
      <c r="D99" s="39">
        <v>16440591.4</v>
      </c>
      <c r="E99" s="39">
        <v>16440591.4</v>
      </c>
      <c r="F99" s="37">
        <f t="shared" si="8"/>
        <v>1</v>
      </c>
      <c r="G99" s="12">
        <f t="shared" si="7"/>
        <v>4.5370264614481153</v>
      </c>
    </row>
    <row r="100" spans="1:7" ht="27" hidden="1" customHeight="1" x14ac:dyDescent="0.3">
      <c r="A100" s="34" t="s">
        <v>156</v>
      </c>
      <c r="B100" s="42" t="s">
        <v>129</v>
      </c>
      <c r="C100" s="43"/>
      <c r="D100" s="39"/>
      <c r="E100" s="39"/>
      <c r="F100" s="37" t="e">
        <f t="shared" si="8"/>
        <v>#DIV/0!</v>
      </c>
      <c r="G100" s="12" t="e">
        <f t="shared" si="7"/>
        <v>#DIV/0!</v>
      </c>
    </row>
    <row r="101" spans="1:7" ht="27" hidden="1" customHeight="1" x14ac:dyDescent="0.3">
      <c r="A101" s="34" t="s">
        <v>155</v>
      </c>
      <c r="B101" s="42" t="s">
        <v>132</v>
      </c>
      <c r="C101" s="43"/>
      <c r="D101" s="39"/>
      <c r="E101" s="39"/>
      <c r="F101" s="37" t="e">
        <f t="shared" si="8"/>
        <v>#DIV/0!</v>
      </c>
      <c r="G101" s="12" t="e">
        <f t="shared" si="7"/>
        <v>#DIV/0!</v>
      </c>
    </row>
    <row r="102" spans="1:7" ht="31.5" customHeight="1" x14ac:dyDescent="0.3">
      <c r="A102" s="34" t="s">
        <v>154</v>
      </c>
      <c r="B102" s="42" t="s">
        <v>96</v>
      </c>
      <c r="C102" s="43">
        <f>C111</f>
        <v>3000</v>
      </c>
      <c r="D102" s="39">
        <f>D105++D107+D109+D111++D113+D121</f>
        <v>17655297.960000001</v>
      </c>
      <c r="E102" s="39">
        <f>E105++E107+E109+E111++E113+E121</f>
        <v>17526190.949999999</v>
      </c>
      <c r="F102" s="37">
        <f t="shared" si="8"/>
        <v>0.99268735026208521</v>
      </c>
      <c r="G102" s="12"/>
    </row>
    <row r="103" spans="1:7" ht="0.75" customHeight="1" x14ac:dyDescent="0.3">
      <c r="A103" s="44" t="s">
        <v>153</v>
      </c>
      <c r="B103" s="45" t="s">
        <v>123</v>
      </c>
      <c r="C103" s="46"/>
      <c r="D103" s="39"/>
      <c r="E103" s="39"/>
      <c r="F103" s="37" t="e">
        <f t="shared" si="8"/>
        <v>#DIV/0!</v>
      </c>
      <c r="G103" s="12"/>
    </row>
    <row r="104" spans="1:7" ht="33.75" hidden="1" customHeight="1" x14ac:dyDescent="0.3">
      <c r="A104" s="44" t="s">
        <v>152</v>
      </c>
      <c r="B104" s="45" t="s">
        <v>124</v>
      </c>
      <c r="C104" s="46"/>
      <c r="D104" s="39"/>
      <c r="E104" s="39"/>
      <c r="F104" s="37" t="e">
        <f t="shared" si="8"/>
        <v>#DIV/0!</v>
      </c>
      <c r="G104" s="12"/>
    </row>
    <row r="105" spans="1:7" ht="92.25" customHeight="1" x14ac:dyDescent="0.3">
      <c r="A105" s="34" t="s">
        <v>151</v>
      </c>
      <c r="B105" s="35" t="s">
        <v>121</v>
      </c>
      <c r="C105" s="36"/>
      <c r="D105" s="39">
        <v>7115819</v>
      </c>
      <c r="E105" s="39">
        <v>7115819</v>
      </c>
      <c r="F105" s="37">
        <f t="shared" si="8"/>
        <v>1</v>
      </c>
      <c r="G105" s="12"/>
    </row>
    <row r="106" spans="1:7" ht="93.75" customHeight="1" x14ac:dyDescent="0.3">
      <c r="A106" s="34" t="s">
        <v>150</v>
      </c>
      <c r="B106" s="35" t="s">
        <v>97</v>
      </c>
      <c r="C106" s="36"/>
      <c r="D106" s="39">
        <v>7115819</v>
      </c>
      <c r="E106" s="39">
        <v>7115819</v>
      </c>
      <c r="F106" s="37">
        <f t="shared" si="8"/>
        <v>1</v>
      </c>
      <c r="G106" s="12"/>
    </row>
    <row r="107" spans="1:7" ht="93.75" customHeight="1" x14ac:dyDescent="0.3">
      <c r="A107" s="34" t="s">
        <v>243</v>
      </c>
      <c r="B107" s="35" t="s">
        <v>244</v>
      </c>
      <c r="C107" s="36"/>
      <c r="D107" s="39">
        <v>1261911.3799999999</v>
      </c>
      <c r="E107" s="39">
        <v>1261911.3799999999</v>
      </c>
      <c r="F107" s="37">
        <f t="shared" si="8"/>
        <v>1</v>
      </c>
      <c r="G107" s="12"/>
    </row>
    <row r="108" spans="1:7" ht="93.75" customHeight="1" x14ac:dyDescent="0.3">
      <c r="A108" s="34" t="s">
        <v>245</v>
      </c>
      <c r="B108" s="35" t="s">
        <v>246</v>
      </c>
      <c r="C108" s="36"/>
      <c r="D108" s="39">
        <v>1261911.3799999999</v>
      </c>
      <c r="E108" s="39">
        <v>1261911.3799999999</v>
      </c>
      <c r="F108" s="37">
        <f t="shared" si="8"/>
        <v>1</v>
      </c>
      <c r="G108" s="12"/>
    </row>
    <row r="109" spans="1:7" ht="93.75" customHeight="1" x14ac:dyDescent="0.3">
      <c r="A109" s="34" t="s">
        <v>149</v>
      </c>
      <c r="B109" s="35" t="s">
        <v>137</v>
      </c>
      <c r="C109" s="36"/>
      <c r="D109" s="39">
        <v>500000</v>
      </c>
      <c r="E109" s="39">
        <v>500000</v>
      </c>
      <c r="F109" s="37">
        <f t="shared" si="8"/>
        <v>1</v>
      </c>
      <c r="G109" s="12"/>
    </row>
    <row r="110" spans="1:7" ht="93.75" customHeight="1" x14ac:dyDescent="0.3">
      <c r="A110" s="34" t="s">
        <v>144</v>
      </c>
      <c r="B110" s="35" t="s">
        <v>138</v>
      </c>
      <c r="C110" s="36"/>
      <c r="D110" s="39">
        <v>500000</v>
      </c>
      <c r="E110" s="39">
        <v>500000</v>
      </c>
      <c r="F110" s="37">
        <f t="shared" si="8"/>
        <v>1</v>
      </c>
      <c r="G110" s="12"/>
    </row>
    <row r="111" spans="1:7" ht="93.75" customHeight="1" x14ac:dyDescent="0.3">
      <c r="A111" s="34" t="s">
        <v>143</v>
      </c>
      <c r="B111" s="35" t="s">
        <v>183</v>
      </c>
      <c r="C111" s="36">
        <v>3000</v>
      </c>
      <c r="D111" s="39">
        <v>337500</v>
      </c>
      <c r="E111" s="39">
        <v>337500</v>
      </c>
      <c r="F111" s="37">
        <f t="shared" si="8"/>
        <v>1</v>
      </c>
      <c r="G111" s="12"/>
    </row>
    <row r="112" spans="1:7" ht="93.75" customHeight="1" x14ac:dyDescent="0.3">
      <c r="A112" s="34" t="s">
        <v>182</v>
      </c>
      <c r="B112" s="35" t="s">
        <v>184</v>
      </c>
      <c r="C112" s="36">
        <v>3000</v>
      </c>
      <c r="D112" s="39">
        <v>337500</v>
      </c>
      <c r="E112" s="39">
        <v>337500</v>
      </c>
      <c r="F112" s="37">
        <f t="shared" si="8"/>
        <v>1</v>
      </c>
      <c r="G112" s="12"/>
    </row>
    <row r="113" spans="1:7" ht="93.75" customHeight="1" x14ac:dyDescent="0.3">
      <c r="A113" s="34" t="s">
        <v>161</v>
      </c>
      <c r="B113" s="35" t="s">
        <v>185</v>
      </c>
      <c r="C113" s="36"/>
      <c r="D113" s="39">
        <v>151560</v>
      </c>
      <c r="E113" s="39">
        <v>151560</v>
      </c>
      <c r="F113" s="37">
        <f t="shared" si="8"/>
        <v>1</v>
      </c>
      <c r="G113" s="12"/>
    </row>
    <row r="114" spans="1:7" ht="93.75" customHeight="1" x14ac:dyDescent="0.3">
      <c r="A114" s="34" t="s">
        <v>162</v>
      </c>
      <c r="B114" s="35" t="s">
        <v>186</v>
      </c>
      <c r="C114" s="36"/>
      <c r="D114" s="39">
        <v>151560</v>
      </c>
      <c r="E114" s="39">
        <v>151560</v>
      </c>
      <c r="F114" s="37">
        <f t="shared" si="8"/>
        <v>1</v>
      </c>
      <c r="G114" s="12"/>
    </row>
    <row r="115" spans="1:7" ht="0.75" customHeight="1" x14ac:dyDescent="0.3">
      <c r="A115" s="34" t="s">
        <v>145</v>
      </c>
      <c r="B115" s="35" t="s">
        <v>135</v>
      </c>
      <c r="C115" s="36"/>
      <c r="D115" s="39"/>
      <c r="E115" s="39"/>
      <c r="F115" s="37" t="e">
        <f t="shared" si="8"/>
        <v>#DIV/0!</v>
      </c>
      <c r="G115" s="12"/>
    </row>
    <row r="116" spans="1:7" ht="93.75" hidden="1" customHeight="1" x14ac:dyDescent="0.3">
      <c r="A116" s="34" t="s">
        <v>146</v>
      </c>
      <c r="B116" s="35" t="s">
        <v>136</v>
      </c>
      <c r="C116" s="36"/>
      <c r="D116" s="39"/>
      <c r="E116" s="39"/>
      <c r="F116" s="37" t="e">
        <f t="shared" si="8"/>
        <v>#DIV/0!</v>
      </c>
      <c r="G116" s="12"/>
    </row>
    <row r="117" spans="1:7" ht="56.25" hidden="1" x14ac:dyDescent="0.3">
      <c r="A117" s="34" t="s">
        <v>147</v>
      </c>
      <c r="B117" s="35" t="s">
        <v>125</v>
      </c>
      <c r="C117" s="36"/>
      <c r="D117" s="39"/>
      <c r="E117" s="39"/>
      <c r="F117" s="37" t="e">
        <f t="shared" si="8"/>
        <v>#DIV/0!</v>
      </c>
      <c r="G117" s="12"/>
    </row>
    <row r="118" spans="1:7" ht="46.5" hidden="1" customHeight="1" x14ac:dyDescent="0.3">
      <c r="A118" s="34" t="s">
        <v>148</v>
      </c>
      <c r="B118" s="35" t="s">
        <v>125</v>
      </c>
      <c r="C118" s="36"/>
      <c r="D118" s="39"/>
      <c r="E118" s="39"/>
      <c r="F118" s="37" t="e">
        <f t="shared" si="8"/>
        <v>#DIV/0!</v>
      </c>
      <c r="G118" s="12"/>
    </row>
    <row r="119" spans="1:7" ht="46.5" hidden="1" customHeight="1" x14ac:dyDescent="0.3">
      <c r="A119" s="34" t="s">
        <v>161</v>
      </c>
      <c r="B119" s="35" t="s">
        <v>130</v>
      </c>
      <c r="C119" s="36"/>
      <c r="D119" s="39"/>
      <c r="E119" s="39"/>
      <c r="F119" s="37" t="e">
        <f t="shared" si="8"/>
        <v>#DIV/0!</v>
      </c>
      <c r="G119" s="12"/>
    </row>
    <row r="120" spans="1:7" ht="46.5" hidden="1" customHeight="1" x14ac:dyDescent="0.3">
      <c r="A120" s="34" t="s">
        <v>162</v>
      </c>
      <c r="B120" s="35" t="s">
        <v>139</v>
      </c>
      <c r="C120" s="36"/>
      <c r="D120" s="39"/>
      <c r="E120" s="39"/>
      <c r="F120" s="37" t="e">
        <f t="shared" si="8"/>
        <v>#DIV/0!</v>
      </c>
      <c r="G120" s="12"/>
    </row>
    <row r="121" spans="1:7" ht="15" customHeight="1" x14ac:dyDescent="0.3">
      <c r="A121" s="34" t="s">
        <v>163</v>
      </c>
      <c r="B121" s="35" t="s">
        <v>98</v>
      </c>
      <c r="C121" s="36"/>
      <c r="D121" s="39">
        <v>8288507.5800000001</v>
      </c>
      <c r="E121" s="39">
        <v>8159400.5700000003</v>
      </c>
      <c r="F121" s="37">
        <f t="shared" si="8"/>
        <v>0.98442337070288355</v>
      </c>
      <c r="G121" s="12"/>
    </row>
    <row r="122" spans="1:7" ht="15" customHeight="1" x14ac:dyDescent="0.3">
      <c r="A122" s="34" t="s">
        <v>164</v>
      </c>
      <c r="B122" s="35" t="s">
        <v>99</v>
      </c>
      <c r="C122" s="36"/>
      <c r="D122" s="39">
        <v>8288507.5800000001</v>
      </c>
      <c r="E122" s="39">
        <v>8159400.5700000003</v>
      </c>
      <c r="F122" s="37">
        <f t="shared" si="8"/>
        <v>0.98442337070288355</v>
      </c>
      <c r="G122" s="12"/>
    </row>
    <row r="123" spans="1:7" ht="34.5" customHeight="1" x14ac:dyDescent="0.3">
      <c r="A123" s="34" t="s">
        <v>165</v>
      </c>
      <c r="B123" s="35" t="s">
        <v>100</v>
      </c>
      <c r="C123" s="36">
        <f>C124+C126+C130</f>
        <v>12541812.060000001</v>
      </c>
      <c r="D123" s="39">
        <f>D124+D126+D128+D130+D134+D136</f>
        <v>82746680.179999992</v>
      </c>
      <c r="E123" s="39">
        <f>E124+E126+E128+E130+E134+E136</f>
        <v>77907366.410000011</v>
      </c>
      <c r="F123" s="39">
        <f t="shared" ref="F123" si="9">F124+F126+F128+F130+F134+F136</f>
        <v>5.0905700777528784</v>
      </c>
      <c r="G123" s="12">
        <f t="shared" si="7"/>
        <v>6.2118110235818671</v>
      </c>
    </row>
    <row r="124" spans="1:7" ht="45" customHeight="1" x14ac:dyDescent="0.3">
      <c r="A124" s="34" t="s">
        <v>166</v>
      </c>
      <c r="B124" s="35" t="s">
        <v>105</v>
      </c>
      <c r="C124" s="36">
        <f>C125</f>
        <v>12419578.51</v>
      </c>
      <c r="D124" s="39">
        <v>73700091.579999998</v>
      </c>
      <c r="E124" s="39">
        <v>70457884.159999996</v>
      </c>
      <c r="F124" s="37">
        <f t="shared" si="8"/>
        <v>0.9560080950987605</v>
      </c>
      <c r="G124" s="12">
        <f t="shared" si="7"/>
        <v>5.6731300585819957</v>
      </c>
    </row>
    <row r="125" spans="1:7" ht="45" customHeight="1" x14ac:dyDescent="0.3">
      <c r="A125" s="34" t="s">
        <v>167</v>
      </c>
      <c r="B125" s="35" t="s">
        <v>106</v>
      </c>
      <c r="C125" s="36">
        <v>12419578.51</v>
      </c>
      <c r="D125" s="39">
        <v>73700091.579999998</v>
      </c>
      <c r="E125" s="39">
        <v>70457884.159999996</v>
      </c>
      <c r="F125" s="37">
        <f t="shared" si="8"/>
        <v>0.9560080950987605</v>
      </c>
      <c r="G125" s="12">
        <f t="shared" si="7"/>
        <v>5.6731300585819957</v>
      </c>
    </row>
    <row r="126" spans="1:7" ht="78" customHeight="1" x14ac:dyDescent="0.3">
      <c r="A126" s="34" t="s">
        <v>168</v>
      </c>
      <c r="B126" s="35" t="s">
        <v>107</v>
      </c>
      <c r="C126" s="36">
        <v>33015.300000000003</v>
      </c>
      <c r="D126" s="39">
        <v>333838</v>
      </c>
      <c r="E126" s="39">
        <v>128400.65</v>
      </c>
      <c r="F126" s="37">
        <f t="shared" si="8"/>
        <v>0.38461963587129083</v>
      </c>
      <c r="G126" s="12">
        <f t="shared" si="7"/>
        <v>3.8891256478057139</v>
      </c>
    </row>
    <row r="127" spans="1:7" ht="76.5" customHeight="1" x14ac:dyDescent="0.3">
      <c r="A127" s="34" t="s">
        <v>169</v>
      </c>
      <c r="B127" s="35" t="s">
        <v>108</v>
      </c>
      <c r="C127" s="36">
        <v>33015.300000000003</v>
      </c>
      <c r="D127" s="39">
        <v>333838</v>
      </c>
      <c r="E127" s="39">
        <v>128400.65</v>
      </c>
      <c r="F127" s="37">
        <f t="shared" si="8"/>
        <v>0.38461963587129083</v>
      </c>
      <c r="G127" s="12">
        <f t="shared" si="7"/>
        <v>3.8891256478057139</v>
      </c>
    </row>
    <row r="128" spans="1:7" ht="73.5" customHeight="1" x14ac:dyDescent="0.3">
      <c r="A128" s="34" t="s">
        <v>170</v>
      </c>
      <c r="B128" s="35" t="s">
        <v>109</v>
      </c>
      <c r="C128" s="36"/>
      <c r="D128" s="39">
        <v>8108496</v>
      </c>
      <c r="E128" s="39">
        <v>6724700</v>
      </c>
      <c r="F128" s="37">
        <f t="shared" si="8"/>
        <v>0.82933999104149525</v>
      </c>
      <c r="G128" s="12"/>
    </row>
    <row r="129" spans="1:7" ht="85.5" customHeight="1" x14ac:dyDescent="0.3">
      <c r="A129" s="34" t="s">
        <v>171</v>
      </c>
      <c r="B129" s="35" t="s">
        <v>110</v>
      </c>
      <c r="C129" s="36"/>
      <c r="D129" s="39">
        <v>8108496</v>
      </c>
      <c r="E129" s="39">
        <v>6724700</v>
      </c>
      <c r="F129" s="37">
        <f t="shared" si="8"/>
        <v>0.82933999104149525</v>
      </c>
      <c r="G129" s="12"/>
    </row>
    <row r="130" spans="1:7" ht="61.5" customHeight="1" x14ac:dyDescent="0.3">
      <c r="A130" s="34" t="s">
        <v>172</v>
      </c>
      <c r="B130" s="35" t="s">
        <v>101</v>
      </c>
      <c r="C130" s="36">
        <v>89218.25</v>
      </c>
      <c r="D130" s="39">
        <v>409209</v>
      </c>
      <c r="E130" s="39">
        <v>409209</v>
      </c>
      <c r="F130" s="37">
        <f t="shared" si="8"/>
        <v>1</v>
      </c>
      <c r="G130" s="12">
        <f t="shared" si="7"/>
        <v>4.5866064398259327</v>
      </c>
    </row>
    <row r="131" spans="1:7" ht="66.75" customHeight="1" x14ac:dyDescent="0.3">
      <c r="A131" s="34" t="s">
        <v>173</v>
      </c>
      <c r="B131" s="35" t="s">
        <v>102</v>
      </c>
      <c r="C131" s="36">
        <v>89218.25</v>
      </c>
      <c r="D131" s="39">
        <v>40209</v>
      </c>
      <c r="E131" s="39">
        <v>409209</v>
      </c>
      <c r="F131" s="37">
        <f t="shared" si="8"/>
        <v>10.177049914198314</v>
      </c>
      <c r="G131" s="12">
        <f t="shared" si="7"/>
        <v>4.5866064398259327</v>
      </c>
    </row>
    <row r="132" spans="1:7" ht="63.75" hidden="1" customHeight="1" x14ac:dyDescent="0.3">
      <c r="A132" s="34" t="s">
        <v>187</v>
      </c>
      <c r="B132" s="35" t="s">
        <v>188</v>
      </c>
      <c r="C132" s="36"/>
      <c r="D132" s="39">
        <v>5640</v>
      </c>
      <c r="E132" s="39"/>
      <c r="F132" s="37">
        <f t="shared" si="8"/>
        <v>0</v>
      </c>
      <c r="G132" s="12"/>
    </row>
    <row r="133" spans="1:7" ht="72" hidden="1" customHeight="1" x14ac:dyDescent="0.3">
      <c r="A133" s="34" t="s">
        <v>187</v>
      </c>
      <c r="B133" s="35" t="s">
        <v>189</v>
      </c>
      <c r="C133" s="36"/>
      <c r="D133" s="39">
        <v>5640</v>
      </c>
      <c r="E133" s="39"/>
      <c r="F133" s="37">
        <f t="shared" si="8"/>
        <v>0</v>
      </c>
      <c r="G133" s="12"/>
    </row>
    <row r="134" spans="1:7" ht="51.75" customHeight="1" x14ac:dyDescent="0.3">
      <c r="A134" s="34" t="s">
        <v>174</v>
      </c>
      <c r="B134" s="35" t="s">
        <v>103</v>
      </c>
      <c r="C134" s="36"/>
      <c r="D134" s="39">
        <v>94431.6</v>
      </c>
      <c r="E134" s="39">
        <v>92667.199999999997</v>
      </c>
      <c r="F134" s="37">
        <f t="shared" si="8"/>
        <v>0.98131557656547164</v>
      </c>
      <c r="G134" s="12"/>
    </row>
    <row r="135" spans="1:7" ht="65.25" customHeight="1" x14ac:dyDescent="0.3">
      <c r="A135" s="34" t="s">
        <v>175</v>
      </c>
      <c r="B135" s="35" t="s">
        <v>104</v>
      </c>
      <c r="C135" s="36"/>
      <c r="D135" s="39">
        <v>94431.6</v>
      </c>
      <c r="E135" s="39">
        <v>92667.199999999997</v>
      </c>
      <c r="F135" s="37">
        <f>E135/D135</f>
        <v>0.98131557656547164</v>
      </c>
      <c r="G135" s="12"/>
    </row>
    <row r="136" spans="1:7" ht="65.25" customHeight="1" x14ac:dyDescent="0.3">
      <c r="A136" s="34" t="s">
        <v>220</v>
      </c>
      <c r="B136" s="35" t="s">
        <v>222</v>
      </c>
      <c r="C136" s="36"/>
      <c r="D136" s="39">
        <v>100614</v>
      </c>
      <c r="E136" s="39">
        <v>94505.4</v>
      </c>
      <c r="F136" s="37">
        <f>E136/D136</f>
        <v>0.93928677917586012</v>
      </c>
      <c r="G136" s="12"/>
    </row>
    <row r="137" spans="1:7" ht="65.25" customHeight="1" x14ac:dyDescent="0.3">
      <c r="A137" s="34" t="s">
        <v>221</v>
      </c>
      <c r="B137" s="35" t="s">
        <v>223</v>
      </c>
      <c r="C137" s="36"/>
      <c r="D137" s="39">
        <v>100614</v>
      </c>
      <c r="E137" s="39">
        <v>94505.4</v>
      </c>
      <c r="F137" s="37">
        <f>E137/D137</f>
        <v>0.93928677917586012</v>
      </c>
      <c r="G137" s="12"/>
    </row>
    <row r="138" spans="1:7" ht="30" customHeight="1" x14ac:dyDescent="0.3">
      <c r="A138" s="34" t="s">
        <v>176</v>
      </c>
      <c r="B138" s="35" t="s">
        <v>111</v>
      </c>
      <c r="C138" s="36">
        <f>C139+C145</f>
        <v>602936.99</v>
      </c>
      <c r="D138" s="39">
        <f>D139+D141+D143+D145</f>
        <v>14276076</v>
      </c>
      <c r="E138" s="39">
        <f>E139+E141+E143+E145</f>
        <v>13447981.25</v>
      </c>
      <c r="F138" s="37">
        <f t="shared" si="8"/>
        <v>0.94199423216855949</v>
      </c>
      <c r="G138" s="12">
        <f t="shared" si="7"/>
        <v>22.304123769218407</v>
      </c>
    </row>
    <row r="139" spans="1:7" ht="75" customHeight="1" x14ac:dyDescent="0.3">
      <c r="A139" s="34" t="s">
        <v>177</v>
      </c>
      <c r="B139" s="35" t="s">
        <v>112</v>
      </c>
      <c r="C139" s="36">
        <v>553371.24</v>
      </c>
      <c r="D139" s="39">
        <v>3778220</v>
      </c>
      <c r="E139" s="39">
        <v>3081204.17</v>
      </c>
      <c r="F139" s="37">
        <f t="shared" si="8"/>
        <v>0.81551740502141223</v>
      </c>
      <c r="G139" s="12">
        <f t="shared" si="7"/>
        <v>5.5680598254437657</v>
      </c>
    </row>
    <row r="140" spans="1:7" ht="75" customHeight="1" x14ac:dyDescent="0.3">
      <c r="A140" s="47" t="s">
        <v>178</v>
      </c>
      <c r="B140" s="35" t="s">
        <v>113</v>
      </c>
      <c r="C140" s="36">
        <v>553371.24</v>
      </c>
      <c r="D140" s="39">
        <v>3778220</v>
      </c>
      <c r="E140" s="39">
        <v>3081204.17</v>
      </c>
      <c r="F140" s="37">
        <f t="shared" si="8"/>
        <v>0.81551740502141223</v>
      </c>
      <c r="G140" s="12">
        <f t="shared" si="7"/>
        <v>5.5680598254437657</v>
      </c>
    </row>
    <row r="141" spans="1:7" ht="75" customHeight="1" x14ac:dyDescent="0.3">
      <c r="A141" s="47" t="s">
        <v>247</v>
      </c>
      <c r="B141" s="35" t="s">
        <v>248</v>
      </c>
      <c r="C141" s="36"/>
      <c r="D141" s="39">
        <v>4999680</v>
      </c>
      <c r="E141" s="39">
        <v>4868601.08</v>
      </c>
      <c r="F141" s="37">
        <f t="shared" si="8"/>
        <v>0.97378253808243731</v>
      </c>
      <c r="G141" s="12"/>
    </row>
    <row r="142" spans="1:7" ht="75" customHeight="1" x14ac:dyDescent="0.3">
      <c r="A142" s="47" t="s">
        <v>249</v>
      </c>
      <c r="B142" s="35" t="s">
        <v>250</v>
      </c>
      <c r="C142" s="36"/>
      <c r="D142" s="39">
        <v>4999680</v>
      </c>
      <c r="E142" s="39">
        <v>4868601.08</v>
      </c>
      <c r="F142" s="37">
        <f t="shared" si="8"/>
        <v>0.97378253808243731</v>
      </c>
      <c r="G142" s="12"/>
    </row>
    <row r="143" spans="1:7" ht="75" customHeight="1" x14ac:dyDescent="0.3">
      <c r="A143" s="47" t="s">
        <v>259</v>
      </c>
      <c r="B143" s="35" t="s">
        <v>260</v>
      </c>
      <c r="C143" s="36"/>
      <c r="D143" s="39">
        <v>5000000</v>
      </c>
      <c r="E143" s="39">
        <v>5000000</v>
      </c>
      <c r="F143" s="37">
        <f t="shared" si="8"/>
        <v>1</v>
      </c>
      <c r="G143" s="12"/>
    </row>
    <row r="144" spans="1:7" ht="75" customHeight="1" x14ac:dyDescent="0.3">
      <c r="A144" s="47" t="s">
        <v>258</v>
      </c>
      <c r="B144" s="35" t="s">
        <v>261</v>
      </c>
      <c r="C144" s="36"/>
      <c r="D144" s="39">
        <v>5000000</v>
      </c>
      <c r="E144" s="39">
        <v>5000000</v>
      </c>
      <c r="F144" s="37"/>
      <c r="G144" s="12"/>
    </row>
    <row r="145" spans="1:7" ht="31.5" customHeight="1" x14ac:dyDescent="0.3">
      <c r="A145" s="34" t="s">
        <v>179</v>
      </c>
      <c r="B145" s="35" t="s">
        <v>114</v>
      </c>
      <c r="C145" s="36">
        <v>49565.75</v>
      </c>
      <c r="D145" s="39">
        <v>498176</v>
      </c>
      <c r="E145" s="39">
        <v>498176</v>
      </c>
      <c r="F145" s="37">
        <f t="shared" si="8"/>
        <v>1</v>
      </c>
      <c r="G145" s="12">
        <f t="shared" si="7"/>
        <v>10.050811296106687</v>
      </c>
    </row>
    <row r="146" spans="1:7" ht="51.75" customHeight="1" x14ac:dyDescent="0.3">
      <c r="A146" s="34" t="s">
        <v>180</v>
      </c>
      <c r="B146" s="35" t="s">
        <v>115</v>
      </c>
      <c r="C146" s="36">
        <v>49565.75</v>
      </c>
      <c r="D146" s="39">
        <v>498176</v>
      </c>
      <c r="E146" s="39">
        <v>498176</v>
      </c>
      <c r="F146" s="37">
        <f t="shared" si="8"/>
        <v>1</v>
      </c>
      <c r="G146" s="12">
        <f t="shared" si="7"/>
        <v>10.050811296106687</v>
      </c>
    </row>
    <row r="147" spans="1:7" ht="15.75" customHeight="1" x14ac:dyDescent="0.3">
      <c r="A147" s="34" t="s">
        <v>117</v>
      </c>
      <c r="B147" s="35" t="s">
        <v>116</v>
      </c>
      <c r="C147" s="35"/>
      <c r="D147" s="39"/>
      <c r="E147" s="39">
        <v>-40053.4</v>
      </c>
      <c r="F147" s="37"/>
      <c r="G147" s="12" t="e">
        <f t="shared" si="7"/>
        <v>#DIV/0!</v>
      </c>
    </row>
    <row r="148" spans="1:7" ht="14.25" customHeight="1" x14ac:dyDescent="0.3">
      <c r="A148" s="34" t="s">
        <v>127</v>
      </c>
      <c r="B148" s="35" t="s">
        <v>118</v>
      </c>
      <c r="C148" s="35"/>
      <c r="D148" s="39"/>
      <c r="E148" s="39">
        <v>-40053.4</v>
      </c>
      <c r="F148" s="37"/>
      <c r="G148" s="12" t="e">
        <f t="shared" si="7"/>
        <v>#DIV/0!</v>
      </c>
    </row>
    <row r="149" spans="1:7" ht="15.75" customHeight="1" x14ac:dyDescent="0.3">
      <c r="A149" s="34" t="s">
        <v>181</v>
      </c>
      <c r="B149" s="35" t="s">
        <v>118</v>
      </c>
      <c r="C149" s="35"/>
      <c r="D149" s="39"/>
      <c r="E149" s="39">
        <v>-40053.4</v>
      </c>
      <c r="F149" s="37"/>
      <c r="G149" s="12" t="e">
        <f t="shared" si="7"/>
        <v>#DIV/0!</v>
      </c>
    </row>
    <row r="150" spans="1:7" ht="18.75" x14ac:dyDescent="0.3">
      <c r="A150" s="48" t="s">
        <v>122</v>
      </c>
      <c r="B150" s="48"/>
      <c r="C150" s="49" t="e">
        <f>C13+C93</f>
        <v>#REF!</v>
      </c>
      <c r="D150" s="13">
        <f>D13+D94</f>
        <v>199864748.53999999</v>
      </c>
      <c r="E150" s="13">
        <f>E13+E93</f>
        <v>195836974.31999999</v>
      </c>
      <c r="F150" s="33">
        <f t="shared" si="8"/>
        <v>0.97984750062518455</v>
      </c>
      <c r="G150" s="10" t="e">
        <f t="shared" si="7"/>
        <v>#REF!</v>
      </c>
    </row>
    <row r="151" spans="1:7" ht="15.75" x14ac:dyDescent="0.25">
      <c r="A151" s="3"/>
      <c r="B151" s="3"/>
      <c r="C151" s="3"/>
      <c r="D151" s="3"/>
      <c r="E151" s="3"/>
      <c r="F151" s="3"/>
      <c r="G151" s="6"/>
    </row>
    <row r="152" spans="1:7" ht="15.75" x14ac:dyDescent="0.25">
      <c r="A152" s="3"/>
      <c r="B152" s="3"/>
      <c r="C152" s="3"/>
      <c r="D152" s="3"/>
      <c r="E152" s="3"/>
      <c r="F152" s="3"/>
    </row>
  </sheetData>
  <mergeCells count="14">
    <mergeCell ref="G10:G11"/>
    <mergeCell ref="B10:B11"/>
    <mergeCell ref="A10:A11"/>
    <mergeCell ref="F10:F11"/>
    <mergeCell ref="E10:E11"/>
    <mergeCell ref="D10:D11"/>
    <mergeCell ref="C10:C11"/>
    <mergeCell ref="D1:F1"/>
    <mergeCell ref="D3:F3"/>
    <mergeCell ref="D5:F5"/>
    <mergeCell ref="A8:F8"/>
    <mergeCell ref="A1:B1"/>
    <mergeCell ref="D2:F2"/>
    <mergeCell ref="B4:F4"/>
  </mergeCells>
  <pageMargins left="0.19685039370078741" right="0.19685039370078741" top="0.59055118110236227" bottom="0" header="0" footer="0"/>
  <pageSetup paperSize="9" scale="60" fitToWidth="2" fitToHeight="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4F65A8B-A94E-4F5C-96CB-7E65417C487D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BOGDANOVSKAIA\user</dc:creator>
  <cp:lastModifiedBy>Богдановская Л. В.</cp:lastModifiedBy>
  <cp:lastPrinted>2022-04-14T13:12:06Z</cp:lastPrinted>
  <dcterms:created xsi:type="dcterms:W3CDTF">2016-07-05T13:04:41Z</dcterms:created>
  <dcterms:modified xsi:type="dcterms:W3CDTF">2022-04-14T13:13:19Z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C:\Users\user\AppData\Local\Кейсистемс\Свод-Смарт\ReportManager\sv_0503317g_20160101__win_2.xlsx</vt:lpwstr>
  </property>
</Properties>
</file>