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Доходы!$5:$7</definedName>
  </definedNames>
  <calcPr calcId="145621"/>
</workbook>
</file>

<file path=xl/calcChain.xml><?xml version="1.0" encoding="utf-8"?>
<calcChain xmlns="http://schemas.openxmlformats.org/spreadsheetml/2006/main">
  <c r="G68" i="2" l="1"/>
  <c r="I12" i="2"/>
  <c r="I13" i="2"/>
  <c r="I14" i="2"/>
  <c r="I17" i="2"/>
  <c r="I18" i="2"/>
  <c r="I19" i="2"/>
  <c r="I20" i="2"/>
  <c r="I22" i="2"/>
  <c r="I23" i="2"/>
  <c r="I24" i="2"/>
  <c r="I25" i="2"/>
  <c r="I26" i="2"/>
  <c r="I27" i="2"/>
  <c r="I29" i="2"/>
  <c r="I30" i="2"/>
  <c r="I31" i="2"/>
  <c r="I32" i="2"/>
  <c r="I33" i="2"/>
  <c r="I36" i="2"/>
  <c r="I37" i="2"/>
  <c r="I38" i="2"/>
  <c r="I39" i="2"/>
  <c r="I40" i="2"/>
  <c r="I41" i="2"/>
  <c r="I42" i="2"/>
  <c r="I45" i="2"/>
  <c r="I46" i="2"/>
  <c r="I47" i="2"/>
  <c r="I49" i="2"/>
  <c r="I50" i="2"/>
  <c r="I53" i="2"/>
  <c r="I54" i="2"/>
  <c r="I55" i="2"/>
  <c r="I56" i="2"/>
  <c r="I58" i="2"/>
  <c r="I59" i="2"/>
  <c r="I60" i="2"/>
  <c r="I62" i="2"/>
  <c r="I63" i="2"/>
  <c r="I66" i="2"/>
  <c r="I67" i="2"/>
  <c r="I71" i="2"/>
  <c r="I72" i="2"/>
  <c r="I73" i="2"/>
  <c r="I76" i="2"/>
  <c r="I77" i="2"/>
  <c r="I78" i="2"/>
  <c r="I79" i="2"/>
  <c r="I80" i="2"/>
  <c r="I84" i="2"/>
  <c r="I85" i="2"/>
  <c r="I86" i="2"/>
  <c r="I93" i="2"/>
  <c r="I94" i="2"/>
  <c r="I95" i="2"/>
  <c r="I96" i="2"/>
  <c r="I97" i="2"/>
  <c r="I98" i="2"/>
  <c r="I100" i="2"/>
  <c r="I101" i="2"/>
  <c r="I110" i="2"/>
  <c r="I111" i="2"/>
  <c r="I112" i="2"/>
  <c r="I113" i="2"/>
  <c r="I114" i="2"/>
  <c r="I115" i="2"/>
  <c r="I116" i="2"/>
  <c r="I117" i="2"/>
  <c r="I121" i="2"/>
  <c r="I122" i="2"/>
  <c r="I123" i="2"/>
  <c r="I124" i="2"/>
  <c r="I127" i="2"/>
  <c r="I128" i="2"/>
  <c r="I129" i="2"/>
  <c r="I130" i="2"/>
  <c r="I131" i="2"/>
  <c r="I132" i="2"/>
  <c r="I136" i="2"/>
  <c r="I137" i="2"/>
  <c r="I140" i="2"/>
  <c r="I141" i="2"/>
  <c r="I142" i="2"/>
  <c r="I143" i="2"/>
  <c r="I144" i="2"/>
  <c r="I145" i="2"/>
  <c r="I11" i="2"/>
  <c r="D10" i="2"/>
  <c r="D9" i="2" s="1"/>
  <c r="D135" i="2"/>
  <c r="D120" i="2"/>
  <c r="D99" i="2"/>
  <c r="D91" i="2" s="1"/>
  <c r="D92" i="2"/>
  <c r="D61" i="2"/>
  <c r="D57" i="2"/>
  <c r="D52" i="2"/>
  <c r="D51" i="2" s="1"/>
  <c r="D48" i="2"/>
  <c r="D44" i="2" s="1"/>
  <c r="D43" i="2" s="1"/>
  <c r="D35" i="2"/>
  <c r="D34" i="2" s="1"/>
  <c r="D28" i="2"/>
  <c r="D21" i="2"/>
  <c r="D16" i="2"/>
  <c r="D15" i="2" s="1"/>
  <c r="D8" i="2" l="1"/>
  <c r="D146" i="2" s="1"/>
  <c r="D90" i="2"/>
  <c r="E99" i="2"/>
  <c r="F99" i="2"/>
  <c r="I99" i="2" s="1"/>
  <c r="F57" i="2"/>
  <c r="I57" i="2" s="1"/>
  <c r="F35" i="2"/>
  <c r="I35" i="2" s="1"/>
  <c r="F120" i="2" l="1"/>
  <c r="I120" i="2" s="1"/>
  <c r="E120" i="2"/>
  <c r="F135" i="2"/>
  <c r="I135" i="2" s="1"/>
  <c r="E135" i="2"/>
  <c r="G138" i="2"/>
  <c r="G139" i="2"/>
  <c r="G54" i="2" l="1"/>
  <c r="G62" i="2"/>
  <c r="G63" i="2"/>
  <c r="G64" i="2"/>
  <c r="G65" i="2"/>
  <c r="G66" i="2"/>
  <c r="G67" i="2"/>
  <c r="G69" i="2"/>
  <c r="G70" i="2"/>
  <c r="G71" i="2"/>
  <c r="G76" i="2"/>
  <c r="G77" i="2"/>
  <c r="G78" i="2"/>
  <c r="G79" i="2"/>
  <c r="G80" i="2"/>
  <c r="G81" i="2"/>
  <c r="G82" i="2"/>
  <c r="G83" i="2"/>
  <c r="F61" i="2"/>
  <c r="I61" i="2" s="1"/>
  <c r="E61" i="2"/>
  <c r="F48" i="2" l="1"/>
  <c r="I48" i="2" s="1"/>
  <c r="E48" i="2"/>
  <c r="F21" i="2"/>
  <c r="I21" i="2" s="1"/>
  <c r="E21" i="2"/>
  <c r="G27" i="2"/>
  <c r="G26" i="2"/>
  <c r="G132" i="2" l="1"/>
  <c r="F52" i="2" l="1"/>
  <c r="G53" i="2"/>
  <c r="G105" i="2"/>
  <c r="G104" i="2"/>
  <c r="F92" i="2"/>
  <c r="E92" i="2"/>
  <c r="F91" i="2" l="1"/>
  <c r="I91" i="2" s="1"/>
  <c r="I92" i="2"/>
  <c r="F51" i="2"/>
  <c r="I51" i="2" s="1"/>
  <c r="I52" i="2"/>
  <c r="E91" i="2"/>
  <c r="E90" i="2" s="1"/>
  <c r="F90" i="2"/>
  <c r="I90" i="2" s="1"/>
  <c r="G50" i="2"/>
  <c r="F34" i="2"/>
  <c r="I34" i="2" s="1"/>
  <c r="H16" i="2" l="1"/>
  <c r="H15" i="2" s="1"/>
  <c r="E16" i="2"/>
  <c r="F16" i="2"/>
  <c r="E10" i="2"/>
  <c r="E9" i="2" s="1"/>
  <c r="F10" i="2"/>
  <c r="C21" i="2"/>
  <c r="C135" i="2"/>
  <c r="C121" i="2"/>
  <c r="C120" i="2" s="1"/>
  <c r="C99" i="2"/>
  <c r="C92" i="2"/>
  <c r="C61" i="2"/>
  <c r="C57" i="2"/>
  <c r="C51" i="2"/>
  <c r="C48" i="2"/>
  <c r="C44" i="2" s="1"/>
  <c r="C43" i="2" s="1"/>
  <c r="H50" i="2"/>
  <c r="C35" i="2"/>
  <c r="C34" i="2" s="1"/>
  <c r="C16" i="2"/>
  <c r="C15" i="2" s="1"/>
  <c r="C10" i="2"/>
  <c r="C9" i="2" s="1"/>
  <c r="F15" i="2" l="1"/>
  <c r="I15" i="2" s="1"/>
  <c r="I16" i="2"/>
  <c r="F9" i="2"/>
  <c r="I9" i="2" s="1"/>
  <c r="I10" i="2"/>
  <c r="C91" i="2"/>
  <c r="C90" i="2" s="1"/>
  <c r="C8" i="2"/>
  <c r="C146" i="2" s="1"/>
  <c r="E15" i="2"/>
  <c r="G16" i="2"/>
  <c r="H11" i="2"/>
  <c r="H12" i="2"/>
  <c r="H13" i="2"/>
  <c r="H14" i="2"/>
  <c r="H23" i="2"/>
  <c r="H24" i="2"/>
  <c r="H25" i="2"/>
  <c r="H29" i="2"/>
  <c r="H30" i="2"/>
  <c r="H31" i="2"/>
  <c r="H32" i="2"/>
  <c r="H33" i="2"/>
  <c r="H36" i="2"/>
  <c r="H37" i="2"/>
  <c r="H38" i="2"/>
  <c r="H39" i="2"/>
  <c r="H40" i="2"/>
  <c r="H41" i="2"/>
  <c r="H42" i="2"/>
  <c r="H45" i="2"/>
  <c r="H46" i="2"/>
  <c r="H47" i="2"/>
  <c r="H49" i="2"/>
  <c r="H52" i="2"/>
  <c r="H55" i="2"/>
  <c r="H56" i="2"/>
  <c r="H57" i="2"/>
  <c r="H58" i="2"/>
  <c r="H59" i="2"/>
  <c r="H60" i="2"/>
  <c r="H61" i="2"/>
  <c r="H87" i="2"/>
  <c r="H88" i="2"/>
  <c r="H89" i="2"/>
  <c r="H90" i="2"/>
  <c r="H91" i="2"/>
  <c r="H92" i="2"/>
  <c r="H93" i="2"/>
  <c r="H94" i="2"/>
  <c r="H95" i="2"/>
  <c r="H96" i="2"/>
  <c r="H97" i="2"/>
  <c r="H98" i="2"/>
  <c r="H120" i="2"/>
  <c r="H121" i="2"/>
  <c r="H122" i="2"/>
  <c r="H123" i="2"/>
  <c r="H124" i="2"/>
  <c r="H127" i="2"/>
  <c r="H128" i="2"/>
  <c r="H135" i="2"/>
  <c r="H136" i="2"/>
  <c r="H137" i="2"/>
  <c r="H140" i="2"/>
  <c r="H141" i="2"/>
  <c r="H142" i="2"/>
  <c r="H143" i="2"/>
  <c r="H144" i="2"/>
  <c r="H145" i="2"/>
  <c r="H51" i="2" l="1"/>
  <c r="F28" i="2"/>
  <c r="I28" i="2" s="1"/>
  <c r="H28" i="2" l="1"/>
  <c r="H22" i="2"/>
  <c r="F44" i="2"/>
  <c r="I44" i="2" s="1"/>
  <c r="H48" i="2"/>
  <c r="H34" i="2"/>
  <c r="H35" i="2"/>
  <c r="H10" i="2"/>
  <c r="E28" i="2"/>
  <c r="E35" i="2"/>
  <c r="E34" i="2" s="1"/>
  <c r="E44" i="2"/>
  <c r="E43" i="2" s="1"/>
  <c r="E51" i="2"/>
  <c r="G130" i="2"/>
  <c r="G129" i="2"/>
  <c r="G109" i="2"/>
  <c r="G108" i="2"/>
  <c r="H21" i="2" l="1"/>
  <c r="E8" i="2"/>
  <c r="E146" i="2" s="1"/>
  <c r="H9" i="2"/>
  <c r="F43" i="2"/>
  <c r="I43" i="2" s="1"/>
  <c r="H44" i="2"/>
  <c r="G9" i="2"/>
  <c r="G10" i="2"/>
  <c r="G11" i="2"/>
  <c r="G12" i="2"/>
  <c r="G13" i="2"/>
  <c r="G14" i="2"/>
  <c r="G17" i="2"/>
  <c r="G18" i="2"/>
  <c r="G19" i="2"/>
  <c r="G20" i="2"/>
  <c r="G21" i="2"/>
  <c r="G22" i="2"/>
  <c r="G23" i="2"/>
  <c r="G24" i="2"/>
  <c r="G25" i="2"/>
  <c r="G28" i="2"/>
  <c r="G29" i="2"/>
  <c r="G30" i="2"/>
  <c r="G31" i="2"/>
  <c r="G32" i="2"/>
  <c r="G33" i="2"/>
  <c r="G34" i="2"/>
  <c r="G35" i="2"/>
  <c r="G36" i="2"/>
  <c r="G37" i="2"/>
  <c r="G38" i="2"/>
  <c r="G39" i="2"/>
  <c r="G44" i="2"/>
  <c r="G45" i="2"/>
  <c r="G46" i="2"/>
  <c r="G47" i="2"/>
  <c r="G48" i="2"/>
  <c r="G49" i="2"/>
  <c r="G51" i="2"/>
  <c r="G52" i="2"/>
  <c r="G55" i="2"/>
  <c r="G56" i="2"/>
  <c r="G61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6" i="2"/>
  <c r="G107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31" i="2"/>
  <c r="G135" i="2"/>
  <c r="G136" i="2"/>
  <c r="G137" i="2"/>
  <c r="G140" i="2"/>
  <c r="G141" i="2"/>
  <c r="G142" i="2"/>
  <c r="G143" i="2"/>
  <c r="G144" i="2"/>
  <c r="G145" i="2"/>
  <c r="H43" i="2" l="1"/>
  <c r="F8" i="2"/>
  <c r="I8" i="2" s="1"/>
  <c r="G15" i="2"/>
  <c r="G43" i="2"/>
  <c r="F146" i="2" l="1"/>
  <c r="G146" i="2"/>
  <c r="H8" i="2"/>
  <c r="G8" i="2"/>
  <c r="H146" i="2" l="1"/>
  <c r="I146" i="2"/>
</calcChain>
</file>

<file path=xl/sharedStrings.xml><?xml version="1.0" encoding="utf-8"?>
<sst xmlns="http://schemas.openxmlformats.org/spreadsheetml/2006/main" count="291" uniqueCount="284">
  <si>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</si>
  <si>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</si>
  <si>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</si>
  <si>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</si>
  <si>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</si>
  <si>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</si>
  <si>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</si>
  <si>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</si>
  <si>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</si>
  <si>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</si>
  <si>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</si>
  <si>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</si>
  <si>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</si>
  <si>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</si>
  <si>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</si>
  <si>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</si>
  <si>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</si>
  <si>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</si>
  <si>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</si>
  <si>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</si>
  <si>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</si>
  <si>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</si>
  <si>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</si>
  <si>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</si>
  <si>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</si>
  <si>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</si>
  <si>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</si>
  <si>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</si>
  <si>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</si>
  <si>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</si>
  <si>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</si>
  <si>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</si>
  <si>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</si>
  <si>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</si>
  <si>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</si>
  <si>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</si>
  <si>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</si>
  <si>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</si>
  <si>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</si>
  <si>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</si>
  <si>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</si>
  <si>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</si>
  <si>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</si>
  <si>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</si>
  <si>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</si>
  <si>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</si>
  <si>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</si>
  <si>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</si>
  <si>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</si>
  <si>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</si>
  <si>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</si>
  <si>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</si>
  <si>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</si>
  <si>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</si>
  <si>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</si>
  <si>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</si>
  <si>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</si>
  <si>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</si>
  <si>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</si>
  <si>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</si>
  <si>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</si>
  <si>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</si>
  <si>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</si>
  <si>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</si>
  <si>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</si>
  <si>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</si>
  <si>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</si>
  <si>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</si>
  <si>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</si>
  <si>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</si>
  <si>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</si>
  <si>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</si>
  <si>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</si>
  <si>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</si>
  <si>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</si>
  <si>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</si>
  <si>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</si>
  <si>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</si>
  <si>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</si>
  <si>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</si>
  <si>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</si>
  <si>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</si>
  <si>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</si>
  <si>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</si>
  <si>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</si>
  <si>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</si>
  <si>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</si>
  <si>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</si>
  <si>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</si>
  <si>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</si>
  <si>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</si>
  <si>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</si>
  <si>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</si>
  <si>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</si>
  <si>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</si>
  <si>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</si>
  <si>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</si>
  <si>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</si>
  <si>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</si>
  <si>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</si>
  <si>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</si>
  <si>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</si>
  <si>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</si>
  <si>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</si>
  <si>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</si>
  <si>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</si>
  <si>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</si>
  <si>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</si>
  <si>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</si>
  <si>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</si>
  <si>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</si>
  <si>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</si>
  <si>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</si>
  <si>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</si>
  <si>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</si>
  <si>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</si>
  <si>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</si>
  <si>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</si>
  <si>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</si>
  <si>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</si>
  <si>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</si>
  <si>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</si>
  <si>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</si>
  <si>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</si>
  <si>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</si>
  <si>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</si>
  <si>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</si>
  <si>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</si>
  <si>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</si>
  <si>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</si>
  <si>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</si>
  <si>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</si>
  <si>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</si>
  <si>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</si>
  <si>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</si>
  <si>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</si>
  <si>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</si>
  <si>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</si>
  <si>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</si>
  <si>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</si>
  <si>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</si>
  <si>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</si>
  <si>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</si>
  <si>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</si>
  <si>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</si>
  <si>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</si>
  <si>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</si>
  <si>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</si>
  <si>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</si>
  <si>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</si>
  <si>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</si>
  <si>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</si>
  <si>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</si>
  <si>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</si>
  <si>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</si>
  <si>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</si>
  <si>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</si>
  <si>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</si>
  <si>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</si>
  <si>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</si>
  <si>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</si>
  <si>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</si>
  <si>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</si>
  <si>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</si>
  <si>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</si>
  <si>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</si>
  <si>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</si>
  <si>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</si>
  <si>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</si>
  <si>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</si>
  <si>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</si>
  <si>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</si>
  <si>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</si>
  <si>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</si>
  <si>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</si>
  <si>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</si>
  <si>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</si>
  <si>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</si>
  <si>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</si>
  <si>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</si>
  <si>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</si>
  <si>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</si>
  <si>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</si>
  <si>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</si>
  <si>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</si>
  <si>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</si>
  <si>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</si>
  <si>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</si>
  <si>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</si>
  <si>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</si>
  <si>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</si>
  <si>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</si>
  <si>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</si>
  <si>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</si>
  <si>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</si>
  <si>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</si>
  <si>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</si>
  <si>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</si>
  <si>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</si>
  <si>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</si>
  <si>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</si>
  <si>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</si>
  <si>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</si>
  <si>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</si>
  <si>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</si>
  <si>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</si>
  <si>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</si>
  <si>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</si>
  <si>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</si>
  <si>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</si>
  <si>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</si>
  <si>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</si>
  <si>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</si>
  <si>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</si>
  <si>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</si>
  <si>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</si>
  <si>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</si>
  <si>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</si>
  <si>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</si>
  <si>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</si>
  <si>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</si>
  <si>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</si>
  <si>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</si>
  <si>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</si>
  <si>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</si>
  <si>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</si>
  <si>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</si>
  <si>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</si>
  <si>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</si>
  <si>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</si>
  <si>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</si>
  <si>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</si>
  <si>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</si>
  <si>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</si>
  <si>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</si>
  <si>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</si>
  <si>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</si>
  <si>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</si>
  <si>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</si>
  <si>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</si>
  <si>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</si>
  <si>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Доходы бюджета Жирятинского муниципального  района Брянской области за 1 квартал 2021г.</t>
  </si>
  <si>
    <t>Уточненные назначения на 2021 год</t>
  </si>
  <si>
    <t>Кассовое исполнение за 1 квартал 2021 года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</si>
  <si>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</si>
  <si>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</si>
  <si>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</si>
  <si>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</si>
  <si>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000 116114001 0000 140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</si>
  <si>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</si>
  <si>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</si>
  <si>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</si>
  <si>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000 116117001 0000 140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</si>
  <si>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</si>
  <si>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</si>
  <si>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</si>
  <si>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000 116119001 0000 140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</si>
  <si>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</si>
  <si>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</si>
  <si>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</si>
  <si>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</si>
  <si>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</si>
  <si>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</si>
  <si>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</si>
  <si>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</si>
  <si>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</si>
  <si>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</si>
  <si>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</si>
  <si>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</si>
  <si>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</si>
  <si>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</si>
  <si>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</si>
  <si>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</si>
  <si>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</si>
  <si>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</si>
  <si>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</si>
  <si>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</si>
  <si>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</si>
  <si>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</si>
  <si>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</si>
  <si>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</si>
  <si>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Процент исполнения к прогнозным параметрам доходов</t>
  </si>
  <si>
    <t>Темп роста 2021 года к соответствующему периоду 2020 года</t>
  </si>
  <si>
    <t>Кассовое исполнение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</si>
</sst>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0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13" fillId="0" borderId="1" xfId="5" applyNumberFormat="1" applyFont="1" applyAlignment="1" applyProtection="1">
      <protection locked="0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3" fillId="4" borderId="51" xfId="39" applyNumberFormat="1" applyFont="1" applyFill="1" applyBorder="1" applyProtection="1">
      <protection locked="0"/>
    </xf>
    <xf numFmtId="0" fontId="13" fillId="4" borderId="51" xfId="16" applyNumberFormat="1" applyFont="1" applyFill="1" applyBorder="1" applyAlignment="1" applyProtection="1">
      <protection locked="0"/>
    </xf>
    <xf numFmtId="0" fontId="15" fillId="4" borderId="51" xfId="40" applyNumberFormat="1" applyFont="1" applyFill="1" applyBorder="1" applyProtection="1"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0" fontId="13" fillId="4" borderId="52" xfId="9" applyNumberFormat="1" applyFont="1" applyFill="1" applyBorder="1" applyAlignment="1" applyProtection="1">
      <alignment wrapText="1"/>
      <protection locked="0"/>
    </xf>
    <xf numFmtId="0" fontId="0" fillId="0" borderId="54" xfId="0" applyBorder="1" applyAlignment="1">
      <alignment wrapText="1"/>
    </xf>
    <xf numFmtId="0" fontId="19" fillId="4" borderId="52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4" fillId="0" borderId="1" xfId="5" applyNumberFormat="1" applyFont="1" applyAlignment="1" applyProtection="1">
      <alignment horizontal="center"/>
      <protection locked="0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0" fontId="3" fillId="4" borderId="51" xfId="9" applyNumberFormat="1" applyFill="1" applyBorder="1" applyAlignment="1" applyProtection="1">
      <alignment horizontal="center"/>
      <protection locked="0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abSelected="1" zoomScaleNormal="100" workbookViewId="0">
      <selection activeCell="A3" sqref="A3:G3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18.28515625" style="1" customWidth="1"/>
    <col min="5" max="5" width="21" style="1" customWidth="1"/>
    <col min="6" max="6" width="19" style="1" customWidth="1"/>
    <col min="7" max="7" width="21.85546875" style="1" customWidth="1"/>
    <col min="8" max="8" width="15" style="1" hidden="1" customWidth="1"/>
    <col min="9" max="9" width="16.28515625" style="1" customWidth="1"/>
    <col min="10" max="16384" width="9.140625" style="1"/>
  </cols>
  <sheetData>
    <row r="1" spans="1:10" ht="14.1" customHeight="1" x14ac:dyDescent="0.25">
      <c r="A1" s="4"/>
      <c r="B1" s="5"/>
      <c r="C1" s="5"/>
      <c r="D1" s="5"/>
      <c r="E1" s="3"/>
      <c r="F1" s="10"/>
      <c r="G1" s="10"/>
      <c r="H1" s="2"/>
      <c r="I1" s="2"/>
    </row>
    <row r="2" spans="1:10" ht="15" customHeight="1" x14ac:dyDescent="0.25">
      <c r="A2" s="6"/>
      <c r="B2" s="6"/>
      <c r="C2" s="6"/>
      <c r="D2" s="6"/>
      <c r="E2" s="6"/>
      <c r="F2" s="7"/>
      <c r="G2" s="7"/>
      <c r="H2" s="2"/>
      <c r="I2" s="2"/>
    </row>
    <row r="3" spans="1:10" ht="19.5" customHeight="1" x14ac:dyDescent="0.25">
      <c r="A3" s="47" t="s">
        <v>241</v>
      </c>
      <c r="B3" s="47"/>
      <c r="C3" s="47"/>
      <c r="D3" s="47"/>
      <c r="E3" s="47"/>
      <c r="F3" s="47"/>
      <c r="G3" s="47"/>
      <c r="H3" s="2"/>
      <c r="I3" s="2"/>
      <c r="J3" s="1" t="s">
        <v>240</v>
      </c>
    </row>
    <row r="4" spans="1:10" ht="24.75" customHeight="1" x14ac:dyDescent="0.25">
      <c r="A4" s="8"/>
      <c r="B4" s="4"/>
      <c r="C4" s="4"/>
      <c r="D4" s="4"/>
      <c r="E4" s="5"/>
      <c r="F4" s="7"/>
      <c r="G4" s="7"/>
      <c r="H4" s="2"/>
      <c r="I4" s="2"/>
    </row>
    <row r="5" spans="1:10" ht="11.25" customHeight="1" x14ac:dyDescent="0.25">
      <c r="A5" s="52" t="s">
        <v>120</v>
      </c>
      <c r="B5" s="50" t="s">
        <v>121</v>
      </c>
      <c r="C5" s="56" t="s">
        <v>204</v>
      </c>
      <c r="D5" s="45" t="s">
        <v>283</v>
      </c>
      <c r="E5" s="54" t="s">
        <v>242</v>
      </c>
      <c r="F5" s="54" t="s">
        <v>243</v>
      </c>
      <c r="G5" s="54" t="s">
        <v>281</v>
      </c>
      <c r="H5" s="48" t="s">
        <v>205</v>
      </c>
      <c r="I5" s="43" t="s">
        <v>282</v>
      </c>
    </row>
    <row r="6" spans="1:10" ht="64.5" customHeight="1" x14ac:dyDescent="0.25">
      <c r="A6" s="53"/>
      <c r="B6" s="51"/>
      <c r="C6" s="57"/>
      <c r="D6" s="46"/>
      <c r="E6" s="55"/>
      <c r="F6" s="55"/>
      <c r="G6" s="55"/>
      <c r="H6" s="49"/>
      <c r="I6" s="44"/>
    </row>
    <row r="7" spans="1:10" ht="11.45" customHeight="1" x14ac:dyDescent="0.25">
      <c r="A7" s="13" t="s">
        <v>0</v>
      </c>
      <c r="B7" s="13" t="s">
        <v>1</v>
      </c>
      <c r="C7" s="13"/>
      <c r="D7" s="13"/>
      <c r="E7" s="14" t="s">
        <v>2</v>
      </c>
      <c r="F7" s="14" t="s">
        <v>3</v>
      </c>
      <c r="G7" s="14" t="s">
        <v>280</v>
      </c>
      <c r="H7" s="15"/>
      <c r="I7" s="58">
        <v>6</v>
      </c>
    </row>
    <row r="8" spans="1:10" ht="27.75" customHeight="1" x14ac:dyDescent="0.25">
      <c r="A8" s="16" t="s">
        <v>5</v>
      </c>
      <c r="B8" s="17" t="s">
        <v>4</v>
      </c>
      <c r="C8" s="18" t="e">
        <f>C9+C15+C21+C28+C34+C43+C51+C57+C61</f>
        <v>#REF!</v>
      </c>
      <c r="D8" s="18">
        <f>D9+D15++D21++D28+D34+D43+D51+D57+D61</f>
        <v>11626891.779999999</v>
      </c>
      <c r="E8" s="18">
        <f>E9+E15+E21+E28+E34+E43+E51+E57+E61</f>
        <v>50261222</v>
      </c>
      <c r="F8" s="18">
        <f>F9+F15+F21+F28+F34+F43+F51+F57+F61+F87</f>
        <v>11827995.179999996</v>
      </c>
      <c r="G8" s="19">
        <f>F8/E8</f>
        <v>0.23533043386808217</v>
      </c>
      <c r="H8" s="20" t="e">
        <f>F8/C8</f>
        <v>#REF!</v>
      </c>
      <c r="I8" s="20">
        <f>F8/D8</f>
        <v>1.0172964024956286</v>
      </c>
    </row>
    <row r="9" spans="1:10" ht="26.25" customHeight="1" x14ac:dyDescent="0.25">
      <c r="A9" s="16" t="s">
        <v>7</v>
      </c>
      <c r="B9" s="17" t="s">
        <v>6</v>
      </c>
      <c r="C9" s="18">
        <f>C10</f>
        <v>7575174.8300000001</v>
      </c>
      <c r="D9" s="18">
        <f t="shared" ref="D9:F9" si="0">D10</f>
        <v>8548927.3899999987</v>
      </c>
      <c r="E9" s="18">
        <f t="shared" si="0"/>
        <v>39847665</v>
      </c>
      <c r="F9" s="18">
        <f t="shared" si="0"/>
        <v>7577471.8399999999</v>
      </c>
      <c r="G9" s="19">
        <f t="shared" ref="G9:G83" si="1">F9/E9</f>
        <v>0.19016100039989794</v>
      </c>
      <c r="H9" s="20">
        <f t="shared" ref="H9:H61" si="2">F9/C9</f>
        <v>1.0003032286450873</v>
      </c>
      <c r="I9" s="20">
        <f t="shared" ref="I9:I72" si="3">F9/D9</f>
        <v>0.8863652121859934</v>
      </c>
    </row>
    <row r="10" spans="1:10" ht="33" customHeight="1" x14ac:dyDescent="0.25">
      <c r="A10" s="21" t="s">
        <v>9</v>
      </c>
      <c r="B10" s="22" t="s">
        <v>8</v>
      </c>
      <c r="C10" s="23">
        <f>C11+C12+C13+C14</f>
        <v>7575174.8300000001</v>
      </c>
      <c r="D10" s="23">
        <f>D11+D12+D13+D14</f>
        <v>8548927.3899999987</v>
      </c>
      <c r="E10" s="23">
        <f t="shared" ref="E10:F10" si="4">E11+E12+E13+E14</f>
        <v>39847665</v>
      </c>
      <c r="F10" s="23">
        <f t="shared" si="4"/>
        <v>7577471.8399999999</v>
      </c>
      <c r="G10" s="24">
        <f t="shared" si="1"/>
        <v>0.19016100039989794</v>
      </c>
      <c r="H10" s="25">
        <f t="shared" si="2"/>
        <v>1.0003032286450873</v>
      </c>
      <c r="I10" s="20">
        <f t="shared" si="3"/>
        <v>0.8863652121859934</v>
      </c>
    </row>
    <row r="11" spans="1:10" ht="78" customHeight="1" x14ac:dyDescent="0.25">
      <c r="A11" s="21" t="s">
        <v>11</v>
      </c>
      <c r="B11" s="22" t="s">
        <v>10</v>
      </c>
      <c r="C11" s="23">
        <v>7497912.4800000004</v>
      </c>
      <c r="D11" s="23">
        <v>8485525.9499999993</v>
      </c>
      <c r="E11" s="26">
        <v>39606665</v>
      </c>
      <c r="F11" s="26">
        <v>7572740.1900000004</v>
      </c>
      <c r="G11" s="24">
        <f t="shared" si="1"/>
        <v>0.1911986326038812</v>
      </c>
      <c r="H11" s="25">
        <f t="shared" si="2"/>
        <v>1.0099798057392102</v>
      </c>
      <c r="I11" s="20">
        <f t="shared" si="3"/>
        <v>0.89243026709499385</v>
      </c>
    </row>
    <row r="12" spans="1:10" ht="125.25" customHeight="1" x14ac:dyDescent="0.25">
      <c r="A12" s="21" t="s">
        <v>13</v>
      </c>
      <c r="B12" s="22" t="s">
        <v>12</v>
      </c>
      <c r="C12" s="23">
        <v>48209.32</v>
      </c>
      <c r="D12" s="23">
        <v>45762.39</v>
      </c>
      <c r="E12" s="27">
        <v>90500</v>
      </c>
      <c r="F12" s="27">
        <v>3710.97</v>
      </c>
      <c r="G12" s="24">
        <f t="shared" si="1"/>
        <v>4.1005193370165741E-2</v>
      </c>
      <c r="H12" s="25">
        <f t="shared" si="2"/>
        <v>7.6976194644521018E-2</v>
      </c>
      <c r="I12" s="20">
        <f t="shared" si="3"/>
        <v>8.1092137014697002E-2</v>
      </c>
    </row>
    <row r="13" spans="1:10" ht="45.75" customHeight="1" x14ac:dyDescent="0.25">
      <c r="A13" s="21" t="s">
        <v>15</v>
      </c>
      <c r="B13" s="22" t="s">
        <v>14</v>
      </c>
      <c r="C13" s="23">
        <v>2869.39</v>
      </c>
      <c r="D13" s="23">
        <v>14538.1</v>
      </c>
      <c r="E13" s="27">
        <v>132500</v>
      </c>
      <c r="F13" s="27">
        <v>1020.68</v>
      </c>
      <c r="G13" s="24">
        <f t="shared" si="1"/>
        <v>7.7032452830188679E-3</v>
      </c>
      <c r="H13" s="25">
        <f t="shared" si="2"/>
        <v>0.3557132352172413</v>
      </c>
      <c r="I13" s="20">
        <f t="shared" si="3"/>
        <v>7.0207248540043052E-2</v>
      </c>
    </row>
    <row r="14" spans="1:10" ht="92.25" customHeight="1" x14ac:dyDescent="0.25">
      <c r="A14" s="21" t="s">
        <v>17</v>
      </c>
      <c r="B14" s="22" t="s">
        <v>16</v>
      </c>
      <c r="C14" s="23">
        <v>26183.64</v>
      </c>
      <c r="D14" s="23">
        <v>3100.95</v>
      </c>
      <c r="E14" s="27">
        <v>18000</v>
      </c>
      <c r="F14" s="27"/>
      <c r="G14" s="24">
        <f t="shared" si="1"/>
        <v>0</v>
      </c>
      <c r="H14" s="25">
        <f t="shared" si="2"/>
        <v>0</v>
      </c>
      <c r="I14" s="20">
        <f t="shared" si="3"/>
        <v>0</v>
      </c>
    </row>
    <row r="15" spans="1:10" ht="31.5" customHeight="1" x14ac:dyDescent="0.25">
      <c r="A15" s="16" t="s">
        <v>19</v>
      </c>
      <c r="B15" s="17" t="s">
        <v>18</v>
      </c>
      <c r="C15" s="18">
        <f>C16</f>
        <v>1625442.8399999999</v>
      </c>
      <c r="D15" s="18">
        <f>D16</f>
        <v>1537802.46</v>
      </c>
      <c r="E15" s="18">
        <f t="shared" ref="E15:H15" si="5">E16</f>
        <v>7198690</v>
      </c>
      <c r="F15" s="18">
        <f t="shared" si="5"/>
        <v>1614095.45</v>
      </c>
      <c r="G15" s="42">
        <f t="shared" si="5"/>
        <v>0.22422071932532167</v>
      </c>
      <c r="H15" s="18">
        <f t="shared" si="5"/>
        <v>0</v>
      </c>
      <c r="I15" s="20">
        <f t="shared" si="3"/>
        <v>1.0496116972006924</v>
      </c>
    </row>
    <row r="16" spans="1:10" ht="28.5" customHeight="1" x14ac:dyDescent="0.25">
      <c r="A16" s="21" t="s">
        <v>21</v>
      </c>
      <c r="B16" s="22" t="s">
        <v>20</v>
      </c>
      <c r="C16" s="23">
        <f>C17+C18+C19+C20</f>
        <v>1625442.8399999999</v>
      </c>
      <c r="D16" s="23">
        <f>D17+D18+D19+D20</f>
        <v>1537802.46</v>
      </c>
      <c r="E16" s="23">
        <f t="shared" ref="E16:F16" si="6">E17+E18+E19+E20</f>
        <v>7198690</v>
      </c>
      <c r="F16" s="23">
        <f t="shared" si="6"/>
        <v>1614095.45</v>
      </c>
      <c r="G16" s="41">
        <f>F16/E16</f>
        <v>0.22422071932532167</v>
      </c>
      <c r="H16" s="23">
        <f t="shared" ref="H16" si="7">H17+H18+H19+H20</f>
        <v>0</v>
      </c>
      <c r="I16" s="20">
        <f t="shared" si="3"/>
        <v>1.0496116972006924</v>
      </c>
    </row>
    <row r="17" spans="1:9" ht="112.5" customHeight="1" x14ac:dyDescent="0.25">
      <c r="A17" s="21" t="s">
        <v>196</v>
      </c>
      <c r="B17" s="22" t="s">
        <v>200</v>
      </c>
      <c r="C17" s="23">
        <v>714045.43999999994</v>
      </c>
      <c r="D17" s="23">
        <v>697886.06</v>
      </c>
      <c r="E17" s="27">
        <v>3305383</v>
      </c>
      <c r="F17" s="27">
        <v>724377.21</v>
      </c>
      <c r="G17" s="24">
        <f t="shared" si="1"/>
        <v>0.2191507640718186</v>
      </c>
      <c r="H17" s="25"/>
      <c r="I17" s="20">
        <f t="shared" si="3"/>
        <v>1.0379591333290135</v>
      </c>
    </row>
    <row r="18" spans="1:9" ht="144" customHeight="1" x14ac:dyDescent="0.25">
      <c r="A18" s="21" t="s">
        <v>197</v>
      </c>
      <c r="B18" s="22" t="s">
        <v>201</v>
      </c>
      <c r="C18" s="23">
        <v>4989.04</v>
      </c>
      <c r="D18" s="23">
        <v>4549.5</v>
      </c>
      <c r="E18" s="27">
        <v>18831</v>
      </c>
      <c r="F18" s="27">
        <v>5080.49</v>
      </c>
      <c r="G18" s="24">
        <f t="shared" si="1"/>
        <v>0.26979395677340556</v>
      </c>
      <c r="H18" s="25"/>
      <c r="I18" s="20">
        <f t="shared" si="3"/>
        <v>1.1167139246070996</v>
      </c>
    </row>
    <row r="19" spans="1:9" ht="125.25" customHeight="1" x14ac:dyDescent="0.25">
      <c r="A19" s="21" t="s">
        <v>198</v>
      </c>
      <c r="B19" s="22" t="s">
        <v>202</v>
      </c>
      <c r="C19" s="23">
        <v>1046937.95</v>
      </c>
      <c r="D19" s="23">
        <v>979520.17</v>
      </c>
      <c r="E19" s="27">
        <v>4348043</v>
      </c>
      <c r="F19" s="27">
        <v>1014006.49</v>
      </c>
      <c r="G19" s="24">
        <f t="shared" si="1"/>
        <v>0.23320985786019136</v>
      </c>
      <c r="H19" s="25"/>
      <c r="I19" s="20">
        <f t="shared" si="3"/>
        <v>1.0352073607631784</v>
      </c>
    </row>
    <row r="20" spans="1:9" ht="132.75" customHeight="1" x14ac:dyDescent="0.25">
      <c r="A20" s="21" t="s">
        <v>199</v>
      </c>
      <c r="B20" s="22" t="s">
        <v>203</v>
      </c>
      <c r="C20" s="23">
        <v>-140529.59</v>
      </c>
      <c r="D20" s="23">
        <v>-144153.26999999999</v>
      </c>
      <c r="E20" s="27">
        <v>-473567</v>
      </c>
      <c r="F20" s="27">
        <v>-129368.74</v>
      </c>
      <c r="G20" s="24">
        <f t="shared" si="1"/>
        <v>0.2731793811646504</v>
      </c>
      <c r="H20" s="25"/>
      <c r="I20" s="20">
        <f t="shared" si="3"/>
        <v>0.89743881633763856</v>
      </c>
    </row>
    <row r="21" spans="1:9" ht="29.25" customHeight="1" x14ac:dyDescent="0.25">
      <c r="A21" s="16" t="s">
        <v>23</v>
      </c>
      <c r="B21" s="17" t="s">
        <v>22</v>
      </c>
      <c r="C21" s="18">
        <f>C22+C24</f>
        <v>452660.65</v>
      </c>
      <c r="D21" s="18">
        <f>D22+D24+D26</f>
        <v>461542.55</v>
      </c>
      <c r="E21" s="28">
        <f>E22+E24+E26</f>
        <v>811470</v>
      </c>
      <c r="F21" s="28">
        <f>F22+F24+F26</f>
        <v>736364.61</v>
      </c>
      <c r="G21" s="19">
        <f t="shared" si="1"/>
        <v>0.90744526599874298</v>
      </c>
      <c r="H21" s="20">
        <f t="shared" si="2"/>
        <v>1.6267475646491472</v>
      </c>
      <c r="I21" s="20">
        <f t="shared" si="3"/>
        <v>1.5954425220383257</v>
      </c>
    </row>
    <row r="22" spans="1:9" ht="27" customHeight="1" x14ac:dyDescent="0.25">
      <c r="A22" s="21" t="s">
        <v>25</v>
      </c>
      <c r="B22" s="22" t="s">
        <v>24</v>
      </c>
      <c r="C22" s="23">
        <v>279361.99</v>
      </c>
      <c r="D22" s="23">
        <v>363637.05</v>
      </c>
      <c r="E22" s="27">
        <v>367000</v>
      </c>
      <c r="F22" s="27">
        <v>346261.64</v>
      </c>
      <c r="G22" s="24">
        <f t="shared" si="1"/>
        <v>0.94349220708446868</v>
      </c>
      <c r="H22" s="25">
        <f t="shared" si="2"/>
        <v>1.2394729862856433</v>
      </c>
      <c r="I22" s="20">
        <f t="shared" si="3"/>
        <v>0.95221771268906741</v>
      </c>
    </row>
    <row r="23" spans="1:9" ht="27" customHeight="1" x14ac:dyDescent="0.25">
      <c r="A23" s="21" t="s">
        <v>26</v>
      </c>
      <c r="B23" s="22" t="s">
        <v>24</v>
      </c>
      <c r="C23" s="23">
        <v>279361.93</v>
      </c>
      <c r="D23" s="23">
        <v>363637.05</v>
      </c>
      <c r="E23" s="27">
        <v>367000</v>
      </c>
      <c r="F23" s="27">
        <v>346261.64</v>
      </c>
      <c r="G23" s="24">
        <f t="shared" si="1"/>
        <v>0.94349220708446868</v>
      </c>
      <c r="H23" s="25">
        <f t="shared" si="2"/>
        <v>1.239473252493638</v>
      </c>
      <c r="I23" s="20">
        <f t="shared" si="3"/>
        <v>0.95221771268906741</v>
      </c>
    </row>
    <row r="24" spans="1:9" ht="15" customHeight="1" x14ac:dyDescent="0.25">
      <c r="A24" s="21" t="s">
        <v>28</v>
      </c>
      <c r="B24" s="22" t="s">
        <v>27</v>
      </c>
      <c r="C24" s="23">
        <v>173298.66</v>
      </c>
      <c r="D24" s="23">
        <v>97905.5</v>
      </c>
      <c r="E24" s="27">
        <v>153470</v>
      </c>
      <c r="F24" s="27">
        <v>167409.97</v>
      </c>
      <c r="G24" s="24">
        <f t="shared" si="1"/>
        <v>1.090831888968528</v>
      </c>
      <c r="H24" s="25">
        <f t="shared" si="2"/>
        <v>0.96601999115284565</v>
      </c>
      <c r="I24" s="20">
        <f t="shared" si="3"/>
        <v>1.7099138454938692</v>
      </c>
    </row>
    <row r="25" spans="1:9" ht="15" customHeight="1" x14ac:dyDescent="0.25">
      <c r="A25" s="21" t="s">
        <v>29</v>
      </c>
      <c r="B25" s="22" t="s">
        <v>27</v>
      </c>
      <c r="C25" s="23">
        <v>173298.66</v>
      </c>
      <c r="D25" s="23">
        <v>97905.5</v>
      </c>
      <c r="E25" s="27">
        <v>153470</v>
      </c>
      <c r="F25" s="27">
        <v>167409.97</v>
      </c>
      <c r="G25" s="24">
        <f t="shared" si="1"/>
        <v>1.090831888968528</v>
      </c>
      <c r="H25" s="25">
        <f t="shared" si="2"/>
        <v>0.96601999115284565</v>
      </c>
      <c r="I25" s="20">
        <f t="shared" si="3"/>
        <v>1.7099138454938692</v>
      </c>
    </row>
    <row r="26" spans="1:9" ht="37.5" customHeight="1" x14ac:dyDescent="0.25">
      <c r="A26" s="21" t="s">
        <v>276</v>
      </c>
      <c r="B26" s="22" t="s">
        <v>277</v>
      </c>
      <c r="C26" s="23"/>
      <c r="D26" s="23"/>
      <c r="E26" s="27">
        <v>291000</v>
      </c>
      <c r="F26" s="27">
        <v>222693</v>
      </c>
      <c r="G26" s="24">
        <f t="shared" si="1"/>
        <v>0.76526804123711345</v>
      </c>
      <c r="H26" s="25"/>
      <c r="I26" s="20" t="e">
        <f t="shared" si="3"/>
        <v>#DIV/0!</v>
      </c>
    </row>
    <row r="27" spans="1:9" ht="52.5" customHeight="1" x14ac:dyDescent="0.25">
      <c r="A27" s="21" t="s">
        <v>278</v>
      </c>
      <c r="B27" s="22" t="s">
        <v>279</v>
      </c>
      <c r="C27" s="23"/>
      <c r="D27" s="23"/>
      <c r="E27" s="27">
        <v>291000</v>
      </c>
      <c r="F27" s="27">
        <v>222693</v>
      </c>
      <c r="G27" s="24">
        <f t="shared" si="1"/>
        <v>0.76526804123711345</v>
      </c>
      <c r="H27" s="25"/>
      <c r="I27" s="20" t="e">
        <f t="shared" si="3"/>
        <v>#DIV/0!</v>
      </c>
    </row>
    <row r="28" spans="1:9" ht="21.75" customHeight="1" x14ac:dyDescent="0.25">
      <c r="A28" s="16" t="s">
        <v>31</v>
      </c>
      <c r="B28" s="17" t="s">
        <v>30</v>
      </c>
      <c r="C28" s="18">
        <v>71817.31</v>
      </c>
      <c r="D28" s="18">
        <f>D29</f>
        <v>81925.98</v>
      </c>
      <c r="E28" s="28">
        <f>E29</f>
        <v>220000</v>
      </c>
      <c r="F28" s="28">
        <f>F29</f>
        <v>42284.95</v>
      </c>
      <c r="G28" s="19">
        <f t="shared" si="1"/>
        <v>0.19220431818181816</v>
      </c>
      <c r="H28" s="20">
        <f t="shared" si="2"/>
        <v>0.58878493221202521</v>
      </c>
      <c r="I28" s="20">
        <f t="shared" si="3"/>
        <v>0.51613602913263901</v>
      </c>
    </row>
    <row r="29" spans="1:9" ht="30.75" customHeight="1" x14ac:dyDescent="0.25">
      <c r="A29" s="21" t="s">
        <v>33</v>
      </c>
      <c r="B29" s="22" t="s">
        <v>32</v>
      </c>
      <c r="C29" s="23">
        <v>71817.31</v>
      </c>
      <c r="D29" s="23">
        <v>81925.98</v>
      </c>
      <c r="E29" s="27">
        <v>220000</v>
      </c>
      <c r="F29" s="27">
        <v>42284.95</v>
      </c>
      <c r="G29" s="24">
        <f t="shared" si="1"/>
        <v>0.19220431818181816</v>
      </c>
      <c r="H29" s="25">
        <f t="shared" si="2"/>
        <v>0.58878493221202521</v>
      </c>
      <c r="I29" s="20">
        <f t="shared" si="3"/>
        <v>0.51613602913263901</v>
      </c>
    </row>
    <row r="30" spans="1:9" ht="44.25" customHeight="1" x14ac:dyDescent="0.25">
      <c r="A30" s="21" t="s">
        <v>35</v>
      </c>
      <c r="B30" s="22" t="s">
        <v>34</v>
      </c>
      <c r="C30" s="23">
        <v>71817.31</v>
      </c>
      <c r="D30" s="23">
        <v>81925.98</v>
      </c>
      <c r="E30" s="27">
        <v>220000</v>
      </c>
      <c r="F30" s="27">
        <v>42284.95</v>
      </c>
      <c r="G30" s="24">
        <f t="shared" si="1"/>
        <v>0.19220431818181816</v>
      </c>
      <c r="H30" s="25">
        <f t="shared" si="2"/>
        <v>0.58878493221202521</v>
      </c>
      <c r="I30" s="20">
        <f t="shared" si="3"/>
        <v>0.51613602913263901</v>
      </c>
    </row>
    <row r="31" spans="1:9" ht="45" hidden="1" customHeight="1" x14ac:dyDescent="0.25">
      <c r="A31" s="21" t="s">
        <v>127</v>
      </c>
      <c r="B31" s="22" t="s">
        <v>124</v>
      </c>
      <c r="C31" s="23"/>
      <c r="D31" s="23"/>
      <c r="E31" s="27"/>
      <c r="F31" s="27"/>
      <c r="G31" s="24" t="e">
        <f t="shared" si="1"/>
        <v>#DIV/0!</v>
      </c>
      <c r="H31" s="25" t="e">
        <f t="shared" si="2"/>
        <v>#DIV/0!</v>
      </c>
      <c r="I31" s="20" t="e">
        <f t="shared" si="3"/>
        <v>#DIV/0!</v>
      </c>
    </row>
    <row r="32" spans="1:9" ht="30.75" hidden="1" customHeight="1" x14ac:dyDescent="0.25">
      <c r="A32" s="21" t="s">
        <v>128</v>
      </c>
      <c r="B32" s="22" t="s">
        <v>125</v>
      </c>
      <c r="C32" s="23"/>
      <c r="D32" s="23"/>
      <c r="E32" s="27"/>
      <c r="F32" s="27"/>
      <c r="G32" s="24" t="e">
        <f t="shared" si="1"/>
        <v>#DIV/0!</v>
      </c>
      <c r="H32" s="25" t="e">
        <f t="shared" si="2"/>
        <v>#DIV/0!</v>
      </c>
      <c r="I32" s="20" t="e">
        <f t="shared" si="3"/>
        <v>#DIV/0!</v>
      </c>
    </row>
    <row r="33" spans="1:9" ht="26.25" hidden="1" customHeight="1" x14ac:dyDescent="0.25">
      <c r="A33" s="21" t="s">
        <v>129</v>
      </c>
      <c r="B33" s="22" t="s">
        <v>126</v>
      </c>
      <c r="C33" s="23"/>
      <c r="D33" s="23"/>
      <c r="E33" s="27"/>
      <c r="F33" s="27"/>
      <c r="G33" s="24" t="e">
        <f t="shared" si="1"/>
        <v>#DIV/0!</v>
      </c>
      <c r="H33" s="25" t="e">
        <f t="shared" si="2"/>
        <v>#DIV/0!</v>
      </c>
      <c r="I33" s="20" t="e">
        <f t="shared" si="3"/>
        <v>#DIV/0!</v>
      </c>
    </row>
    <row r="34" spans="1:9" ht="45.75" customHeight="1" x14ac:dyDescent="0.25">
      <c r="A34" s="16" t="s">
        <v>37</v>
      </c>
      <c r="B34" s="17" t="s">
        <v>36</v>
      </c>
      <c r="C34" s="18">
        <f>C35</f>
        <v>403780.31</v>
      </c>
      <c r="D34" s="18">
        <f>D35+D40</f>
        <v>599632.49</v>
      </c>
      <c r="E34" s="28">
        <f>E35</f>
        <v>1716557</v>
      </c>
      <c r="F34" s="28">
        <f>F35+F40</f>
        <v>273831.58</v>
      </c>
      <c r="G34" s="19">
        <f t="shared" si="1"/>
        <v>0.15952373268117517</v>
      </c>
      <c r="H34" s="20">
        <f t="shared" si="2"/>
        <v>0.67816972055918234</v>
      </c>
      <c r="I34" s="20">
        <f t="shared" si="3"/>
        <v>0.45666568200799129</v>
      </c>
    </row>
    <row r="35" spans="1:9" ht="90" customHeight="1" x14ac:dyDescent="0.25">
      <c r="A35" s="21" t="s">
        <v>39</v>
      </c>
      <c r="B35" s="22" t="s">
        <v>38</v>
      </c>
      <c r="C35" s="23">
        <f>C36+C38</f>
        <v>403780.31</v>
      </c>
      <c r="D35" s="23">
        <f>D36+D38</f>
        <v>365632.49</v>
      </c>
      <c r="E35" s="27">
        <f>E36+E38</f>
        <v>1716557</v>
      </c>
      <c r="F35" s="27">
        <f>F36+F38</f>
        <v>273831.58</v>
      </c>
      <c r="G35" s="24">
        <f t="shared" si="1"/>
        <v>0.15952373268117517</v>
      </c>
      <c r="H35" s="25">
        <f t="shared" si="2"/>
        <v>0.67816972055918234</v>
      </c>
      <c r="I35" s="20">
        <f t="shared" si="3"/>
        <v>0.74892573140860652</v>
      </c>
    </row>
    <row r="36" spans="1:9" ht="78" customHeight="1" x14ac:dyDescent="0.25">
      <c r="A36" s="21" t="s">
        <v>41</v>
      </c>
      <c r="B36" s="22" t="s">
        <v>40</v>
      </c>
      <c r="C36" s="23">
        <v>200914.09</v>
      </c>
      <c r="D36" s="23">
        <v>146936.71</v>
      </c>
      <c r="E36" s="27">
        <v>928224</v>
      </c>
      <c r="F36" s="27">
        <v>136189.69</v>
      </c>
      <c r="G36" s="24">
        <f t="shared" si="1"/>
        <v>0.14672071612024684</v>
      </c>
      <c r="H36" s="25">
        <f t="shared" si="2"/>
        <v>0.67785036878200033</v>
      </c>
      <c r="I36" s="20">
        <f t="shared" si="3"/>
        <v>0.92685953020181278</v>
      </c>
    </row>
    <row r="37" spans="1:9" ht="93" customHeight="1" x14ac:dyDescent="0.25">
      <c r="A37" s="21" t="s">
        <v>135</v>
      </c>
      <c r="B37" s="22" t="s">
        <v>42</v>
      </c>
      <c r="C37" s="23">
        <v>200914.09</v>
      </c>
      <c r="D37" s="23">
        <v>146936.71</v>
      </c>
      <c r="E37" s="27">
        <v>928224</v>
      </c>
      <c r="F37" s="27">
        <v>136189.69</v>
      </c>
      <c r="G37" s="24">
        <f t="shared" si="1"/>
        <v>0.14672071612024684</v>
      </c>
      <c r="H37" s="25">
        <f t="shared" si="2"/>
        <v>0.67785036878200033</v>
      </c>
      <c r="I37" s="20">
        <f t="shared" si="3"/>
        <v>0.92685953020181278</v>
      </c>
    </row>
    <row r="38" spans="1:9" ht="90.75" customHeight="1" x14ac:dyDescent="0.25">
      <c r="A38" s="21" t="s">
        <v>44</v>
      </c>
      <c r="B38" s="22" t="s">
        <v>43</v>
      </c>
      <c r="C38" s="23">
        <v>202866.22</v>
      </c>
      <c r="D38" s="23">
        <v>218695.78</v>
      </c>
      <c r="E38" s="27">
        <v>788333</v>
      </c>
      <c r="F38" s="27">
        <v>137641.89000000001</v>
      </c>
      <c r="G38" s="24">
        <f t="shared" si="1"/>
        <v>0.1745986657922477</v>
      </c>
      <c r="H38" s="25">
        <f t="shared" si="2"/>
        <v>0.67848599929549636</v>
      </c>
      <c r="I38" s="20">
        <f t="shared" si="3"/>
        <v>0.62937606752174191</v>
      </c>
    </row>
    <row r="39" spans="1:9" ht="75" customHeight="1" x14ac:dyDescent="0.25">
      <c r="A39" s="21" t="s">
        <v>46</v>
      </c>
      <c r="B39" s="22" t="s">
        <v>45</v>
      </c>
      <c r="C39" s="23">
        <v>202866.22</v>
      </c>
      <c r="D39" s="23">
        <v>218695.78</v>
      </c>
      <c r="E39" s="27">
        <v>788333</v>
      </c>
      <c r="F39" s="27">
        <v>137641.89000000001</v>
      </c>
      <c r="G39" s="24">
        <f t="shared" si="1"/>
        <v>0.1745986657922477</v>
      </c>
      <c r="H39" s="25">
        <f t="shared" si="2"/>
        <v>0.67848599929549636</v>
      </c>
      <c r="I39" s="20">
        <f t="shared" si="3"/>
        <v>0.62937606752174191</v>
      </c>
    </row>
    <row r="40" spans="1:9" ht="32.25" customHeight="1" x14ac:dyDescent="0.25">
      <c r="A40" s="21" t="s">
        <v>48</v>
      </c>
      <c r="B40" s="22" t="s">
        <v>47</v>
      </c>
      <c r="C40" s="23"/>
      <c r="D40" s="23">
        <v>234000</v>
      </c>
      <c r="E40" s="27"/>
      <c r="F40" s="27"/>
      <c r="G40" s="24"/>
      <c r="H40" s="25" t="e">
        <f t="shared" si="2"/>
        <v>#DIV/0!</v>
      </c>
      <c r="I40" s="20">
        <f t="shared" si="3"/>
        <v>0</v>
      </c>
    </row>
    <row r="41" spans="1:9" ht="61.5" customHeight="1" x14ac:dyDescent="0.25">
      <c r="A41" s="21" t="s">
        <v>50</v>
      </c>
      <c r="B41" s="22" t="s">
        <v>49</v>
      </c>
      <c r="C41" s="23"/>
      <c r="D41" s="23">
        <v>234000</v>
      </c>
      <c r="E41" s="27"/>
      <c r="F41" s="27"/>
      <c r="G41" s="24"/>
      <c r="H41" s="25" t="e">
        <f t="shared" si="2"/>
        <v>#DIV/0!</v>
      </c>
      <c r="I41" s="20">
        <f t="shared" si="3"/>
        <v>0</v>
      </c>
    </row>
    <row r="42" spans="1:9" ht="64.5" customHeight="1" x14ac:dyDescent="0.25">
      <c r="A42" s="21" t="s">
        <v>52</v>
      </c>
      <c r="B42" s="22" t="s">
        <v>51</v>
      </c>
      <c r="C42" s="23"/>
      <c r="D42" s="23">
        <v>234000</v>
      </c>
      <c r="E42" s="27"/>
      <c r="F42" s="27"/>
      <c r="G42" s="24"/>
      <c r="H42" s="25" t="e">
        <f t="shared" si="2"/>
        <v>#DIV/0!</v>
      </c>
      <c r="I42" s="20">
        <f t="shared" si="3"/>
        <v>0</v>
      </c>
    </row>
    <row r="43" spans="1:9" ht="39" customHeight="1" x14ac:dyDescent="0.25">
      <c r="A43" s="16" t="s">
        <v>54</v>
      </c>
      <c r="B43" s="17" t="s">
        <v>53</v>
      </c>
      <c r="C43" s="18">
        <f>C44</f>
        <v>134122.35999999999</v>
      </c>
      <c r="D43" s="18">
        <f>D44</f>
        <v>282302.63999999996</v>
      </c>
      <c r="E43" s="28">
        <f>E44</f>
        <v>21840</v>
      </c>
      <c r="F43" s="28">
        <f>F44</f>
        <v>86560.2</v>
      </c>
      <c r="G43" s="19">
        <f t="shared" si="1"/>
        <v>3.9633791208791207</v>
      </c>
      <c r="H43" s="20">
        <f t="shared" si="2"/>
        <v>0.64538232103878879</v>
      </c>
      <c r="I43" s="20">
        <f t="shared" si="3"/>
        <v>0.30662199970924825</v>
      </c>
    </row>
    <row r="44" spans="1:9" ht="22.5" customHeight="1" x14ac:dyDescent="0.25">
      <c r="A44" s="21" t="s">
        <v>56</v>
      </c>
      <c r="B44" s="22" t="s">
        <v>55</v>
      </c>
      <c r="C44" s="23">
        <f>C45+C47+C48</f>
        <v>134122.35999999999</v>
      </c>
      <c r="D44" s="23">
        <f>D45+D47+D48</f>
        <v>282302.63999999996</v>
      </c>
      <c r="E44" s="27">
        <f>E45+E47+E48</f>
        <v>21840</v>
      </c>
      <c r="F44" s="27">
        <f>F45+F47+F48</f>
        <v>86560.2</v>
      </c>
      <c r="G44" s="24">
        <f t="shared" si="1"/>
        <v>3.9633791208791207</v>
      </c>
      <c r="H44" s="25">
        <f t="shared" si="2"/>
        <v>0.64538232103878879</v>
      </c>
      <c r="I44" s="20">
        <f t="shared" si="3"/>
        <v>0.30662199970924825</v>
      </c>
    </row>
    <row r="45" spans="1:9" ht="27" customHeight="1" x14ac:dyDescent="0.25">
      <c r="A45" s="21" t="s">
        <v>58</v>
      </c>
      <c r="B45" s="22" t="s">
        <v>57</v>
      </c>
      <c r="C45" s="23">
        <v>38453.51</v>
      </c>
      <c r="D45" s="23">
        <v>11122.44</v>
      </c>
      <c r="E45" s="27">
        <v>9800</v>
      </c>
      <c r="F45" s="27">
        <v>29268.99</v>
      </c>
      <c r="G45" s="24">
        <f t="shared" si="1"/>
        <v>2.9866316326530615</v>
      </c>
      <c r="H45" s="25">
        <f t="shared" si="2"/>
        <v>0.76115262299852471</v>
      </c>
      <c r="I45" s="20">
        <f t="shared" si="3"/>
        <v>2.631525996094382</v>
      </c>
    </row>
    <row r="46" spans="1:9" ht="27" hidden="1" customHeight="1" x14ac:dyDescent="0.25">
      <c r="A46" s="21" t="s">
        <v>60</v>
      </c>
      <c r="B46" s="22" t="s">
        <v>59</v>
      </c>
      <c r="C46" s="23"/>
      <c r="D46" s="23"/>
      <c r="E46" s="27"/>
      <c r="F46" s="27"/>
      <c r="G46" s="24" t="e">
        <f t="shared" si="1"/>
        <v>#DIV/0!</v>
      </c>
      <c r="H46" s="25" t="e">
        <f t="shared" si="2"/>
        <v>#DIV/0!</v>
      </c>
      <c r="I46" s="20" t="e">
        <f t="shared" si="3"/>
        <v>#DIV/0!</v>
      </c>
    </row>
    <row r="47" spans="1:9" ht="15" customHeight="1" x14ac:dyDescent="0.25">
      <c r="A47" s="21" t="s">
        <v>62</v>
      </c>
      <c r="B47" s="22" t="s">
        <v>61</v>
      </c>
      <c r="C47" s="23">
        <v>60106.64</v>
      </c>
      <c r="D47" s="23">
        <v>2753.54</v>
      </c>
      <c r="E47" s="27">
        <v>1000</v>
      </c>
      <c r="F47" s="27"/>
      <c r="G47" s="24">
        <f t="shared" si="1"/>
        <v>0</v>
      </c>
      <c r="H47" s="25">
        <f t="shared" si="2"/>
        <v>0</v>
      </c>
      <c r="I47" s="20">
        <f t="shared" si="3"/>
        <v>0</v>
      </c>
    </row>
    <row r="48" spans="1:9" ht="21" customHeight="1" x14ac:dyDescent="0.25">
      <c r="A48" s="21" t="s">
        <v>64</v>
      </c>
      <c r="B48" s="22" t="s">
        <v>63</v>
      </c>
      <c r="C48" s="23">
        <f>C49+C50</f>
        <v>35562.21</v>
      </c>
      <c r="D48" s="23">
        <f>D49+D50</f>
        <v>268426.65999999997</v>
      </c>
      <c r="E48" s="27">
        <f>E49+E50</f>
        <v>11040</v>
      </c>
      <c r="F48" s="27">
        <f>F49+F50</f>
        <v>57291.21</v>
      </c>
      <c r="G48" s="24">
        <f t="shared" si="1"/>
        <v>5.1894211956521739</v>
      </c>
      <c r="H48" s="25">
        <f t="shared" si="2"/>
        <v>1.6110137699541169</v>
      </c>
      <c r="I48" s="20">
        <f t="shared" si="3"/>
        <v>0.21343338251126026</v>
      </c>
    </row>
    <row r="49" spans="1:10" ht="15" customHeight="1" x14ac:dyDescent="0.25">
      <c r="A49" s="21" t="s">
        <v>139</v>
      </c>
      <c r="B49" s="22" t="s">
        <v>147</v>
      </c>
      <c r="C49" s="23">
        <v>35173.769999999997</v>
      </c>
      <c r="D49" s="23">
        <v>20464.099999999999</v>
      </c>
      <c r="E49" s="27">
        <v>2000</v>
      </c>
      <c r="F49" s="27">
        <v>15440.5</v>
      </c>
      <c r="G49" s="24">
        <f t="shared" si="1"/>
        <v>7.7202500000000001</v>
      </c>
      <c r="H49" s="25">
        <f t="shared" si="2"/>
        <v>0.43897768138018761</v>
      </c>
      <c r="I49" s="20">
        <f t="shared" si="3"/>
        <v>0.75451644587350541</v>
      </c>
    </row>
    <row r="50" spans="1:10" ht="15" customHeight="1" x14ac:dyDescent="0.25">
      <c r="A50" s="21" t="s">
        <v>146</v>
      </c>
      <c r="B50" s="22" t="s">
        <v>148</v>
      </c>
      <c r="C50" s="23">
        <v>388.44</v>
      </c>
      <c r="D50" s="23">
        <v>247962.56</v>
      </c>
      <c r="E50" s="27">
        <v>9040</v>
      </c>
      <c r="F50" s="27">
        <v>41850.71</v>
      </c>
      <c r="G50" s="24">
        <f t="shared" si="1"/>
        <v>4.6295033185840708</v>
      </c>
      <c r="H50" s="25">
        <f t="shared" si="2"/>
        <v>107.74047471939038</v>
      </c>
      <c r="I50" s="20">
        <f t="shared" si="3"/>
        <v>0.1687783429885544</v>
      </c>
    </row>
    <row r="51" spans="1:10" ht="29.25" customHeight="1" x14ac:dyDescent="0.3">
      <c r="A51" s="16" t="s">
        <v>66</v>
      </c>
      <c r="B51" s="17" t="s">
        <v>65</v>
      </c>
      <c r="C51" s="18">
        <f>C52</f>
        <v>7416.22</v>
      </c>
      <c r="D51" s="18">
        <f>D52</f>
        <v>24624.3</v>
      </c>
      <c r="E51" s="29">
        <f>E52</f>
        <v>145000</v>
      </c>
      <c r="F51" s="29">
        <f>F52</f>
        <v>46165.11</v>
      </c>
      <c r="G51" s="19">
        <f t="shared" si="1"/>
        <v>0.31838006896551724</v>
      </c>
      <c r="H51" s="20">
        <f t="shared" si="2"/>
        <v>6.2248841053798296</v>
      </c>
      <c r="I51" s="20">
        <f t="shared" si="3"/>
        <v>1.8747785723858141</v>
      </c>
    </row>
    <row r="52" spans="1:10" ht="23.25" customHeight="1" x14ac:dyDescent="0.25">
      <c r="A52" s="21" t="s">
        <v>68</v>
      </c>
      <c r="B52" s="22" t="s">
        <v>67</v>
      </c>
      <c r="C52" s="23">
        <v>7416.22</v>
      </c>
      <c r="D52" s="23">
        <f>D53+D55</f>
        <v>24624.3</v>
      </c>
      <c r="E52" s="27">
        <v>145000</v>
      </c>
      <c r="F52" s="27">
        <f>F53+F55</f>
        <v>46165.11</v>
      </c>
      <c r="G52" s="24">
        <f t="shared" si="1"/>
        <v>0.31838006896551724</v>
      </c>
      <c r="H52" s="25">
        <f t="shared" si="2"/>
        <v>6.2248841053798296</v>
      </c>
      <c r="I52" s="20">
        <f t="shared" si="3"/>
        <v>1.8747785723858141</v>
      </c>
    </row>
    <row r="53" spans="1:10" ht="30.75" customHeight="1" x14ac:dyDescent="0.25">
      <c r="A53" s="21" t="s">
        <v>206</v>
      </c>
      <c r="B53" s="22" t="s">
        <v>208</v>
      </c>
      <c r="C53" s="23"/>
      <c r="D53" s="23">
        <v>18024.3</v>
      </c>
      <c r="E53" s="27">
        <v>140000</v>
      </c>
      <c r="F53" s="27">
        <v>8665.11</v>
      </c>
      <c r="G53" s="24">
        <f t="shared" si="1"/>
        <v>6.1893642857142862E-2</v>
      </c>
      <c r="H53" s="25"/>
      <c r="I53" s="20">
        <f t="shared" si="3"/>
        <v>0.48074599290957215</v>
      </c>
    </row>
    <row r="54" spans="1:10" ht="33" customHeight="1" x14ac:dyDescent="0.25">
      <c r="A54" s="21" t="s">
        <v>207</v>
      </c>
      <c r="B54" s="22" t="s">
        <v>209</v>
      </c>
      <c r="C54" s="23"/>
      <c r="D54" s="23">
        <v>18024.3</v>
      </c>
      <c r="E54" s="27">
        <v>140000</v>
      </c>
      <c r="F54" s="27">
        <v>8665.11</v>
      </c>
      <c r="G54" s="24">
        <f t="shared" si="1"/>
        <v>6.1893642857142862E-2</v>
      </c>
      <c r="H54" s="25"/>
      <c r="I54" s="20">
        <f t="shared" si="3"/>
        <v>0.48074599290957215</v>
      </c>
    </row>
    <row r="55" spans="1:10" ht="15" customHeight="1" x14ac:dyDescent="0.25">
      <c r="A55" s="21" t="s">
        <v>70</v>
      </c>
      <c r="B55" s="22" t="s">
        <v>69</v>
      </c>
      <c r="C55" s="23">
        <v>7416.22</v>
      </c>
      <c r="D55" s="23">
        <v>6600</v>
      </c>
      <c r="E55" s="27">
        <v>5000</v>
      </c>
      <c r="F55" s="27">
        <v>37500</v>
      </c>
      <c r="G55" s="24">
        <f t="shared" si="1"/>
        <v>7.5</v>
      </c>
      <c r="H55" s="25">
        <f t="shared" si="2"/>
        <v>5.0564843006275435</v>
      </c>
      <c r="I55" s="20">
        <f t="shared" si="3"/>
        <v>5.6818181818181817</v>
      </c>
    </row>
    <row r="56" spans="1:10" ht="27" customHeight="1" x14ac:dyDescent="0.25">
      <c r="A56" s="21" t="s">
        <v>72</v>
      </c>
      <c r="B56" s="22" t="s">
        <v>71</v>
      </c>
      <c r="C56" s="23">
        <v>7416.22</v>
      </c>
      <c r="D56" s="23">
        <v>6600</v>
      </c>
      <c r="E56" s="27">
        <v>5000</v>
      </c>
      <c r="F56" s="27">
        <v>37500</v>
      </c>
      <c r="G56" s="24">
        <f t="shared" si="1"/>
        <v>7.5</v>
      </c>
      <c r="H56" s="25">
        <f t="shared" si="2"/>
        <v>5.0564843006275435</v>
      </c>
      <c r="I56" s="20">
        <f t="shared" si="3"/>
        <v>5.6818181818181817</v>
      </c>
    </row>
    <row r="57" spans="1:10" ht="31.5" customHeight="1" x14ac:dyDescent="0.25">
      <c r="A57" s="16" t="s">
        <v>74</v>
      </c>
      <c r="B57" s="17" t="s">
        <v>73</v>
      </c>
      <c r="C57" s="18">
        <f>C58</f>
        <v>7438.61</v>
      </c>
      <c r="D57" s="18">
        <f>D58</f>
        <v>3852.45</v>
      </c>
      <c r="E57" s="28"/>
      <c r="F57" s="28">
        <f>F58</f>
        <v>1335024.25</v>
      </c>
      <c r="G57" s="19"/>
      <c r="H57" s="20">
        <f t="shared" si="2"/>
        <v>179.47227371780482</v>
      </c>
      <c r="I57" s="20">
        <f t="shared" si="3"/>
        <v>346.53902062323976</v>
      </c>
      <c r="J57" s="12"/>
    </row>
    <row r="58" spans="1:10" ht="30.75" customHeight="1" x14ac:dyDescent="0.25">
      <c r="A58" s="21" t="s">
        <v>76</v>
      </c>
      <c r="B58" s="22" t="s">
        <v>75</v>
      </c>
      <c r="C58" s="23">
        <v>7438.61</v>
      </c>
      <c r="D58" s="23">
        <v>3852.45</v>
      </c>
      <c r="E58" s="27"/>
      <c r="F58" s="27">
        <v>1335024.25</v>
      </c>
      <c r="G58" s="24"/>
      <c r="H58" s="25">
        <f t="shared" si="2"/>
        <v>179.47227371780482</v>
      </c>
      <c r="I58" s="20">
        <f t="shared" si="3"/>
        <v>346.53902062323976</v>
      </c>
    </row>
    <row r="59" spans="1:10" ht="30.75" customHeight="1" x14ac:dyDescent="0.25">
      <c r="A59" s="21" t="s">
        <v>78</v>
      </c>
      <c r="B59" s="22" t="s">
        <v>77</v>
      </c>
      <c r="C59" s="23">
        <v>7438.61</v>
      </c>
      <c r="D59" s="23">
        <v>3852.45</v>
      </c>
      <c r="E59" s="27"/>
      <c r="F59" s="27">
        <v>1335024.25</v>
      </c>
      <c r="G59" s="24"/>
      <c r="H59" s="25">
        <f t="shared" si="2"/>
        <v>179.47227371780482</v>
      </c>
      <c r="I59" s="20">
        <f t="shared" si="3"/>
        <v>346.53902062323976</v>
      </c>
    </row>
    <row r="60" spans="1:10" ht="47.25" customHeight="1" x14ac:dyDescent="0.25">
      <c r="A60" s="21" t="s">
        <v>140</v>
      </c>
      <c r="B60" s="22" t="s">
        <v>79</v>
      </c>
      <c r="C60" s="23">
        <v>7438.61</v>
      </c>
      <c r="D60" s="23">
        <v>3852.45</v>
      </c>
      <c r="E60" s="27"/>
      <c r="F60" s="27">
        <v>1335024.25</v>
      </c>
      <c r="G60" s="24"/>
      <c r="H60" s="25">
        <f t="shared" si="2"/>
        <v>179.47227371780482</v>
      </c>
      <c r="I60" s="20">
        <f t="shared" si="3"/>
        <v>346.53902062323976</v>
      </c>
    </row>
    <row r="61" spans="1:10" ht="27" customHeight="1" x14ac:dyDescent="0.25">
      <c r="A61" s="16" t="s">
        <v>81</v>
      </c>
      <c r="B61" s="17" t="s">
        <v>80</v>
      </c>
      <c r="C61" s="18" t="e">
        <f>#REF!+#REF!+#REF!+#REF!</f>
        <v>#REF!</v>
      </c>
      <c r="D61" s="18">
        <f>D62+D66+++D72++D78+D84</f>
        <v>86281.51999999999</v>
      </c>
      <c r="E61" s="28">
        <f>E62+E64++E66+E69+E70+E76+E78+E80+E82</f>
        <v>300000</v>
      </c>
      <c r="F61" s="28">
        <f>F62+F64+F66++F68+F70+F72+F74++F76+F78+F80+F84</f>
        <v>116197</v>
      </c>
      <c r="G61" s="19">
        <f t="shared" si="1"/>
        <v>0.38732333333333335</v>
      </c>
      <c r="H61" s="20" t="e">
        <f t="shared" si="2"/>
        <v>#REF!</v>
      </c>
      <c r="I61" s="20">
        <f t="shared" si="3"/>
        <v>1.3467194365606912</v>
      </c>
    </row>
    <row r="62" spans="1:10" ht="50.25" customHeight="1" x14ac:dyDescent="0.25">
      <c r="A62" s="21" t="s">
        <v>210</v>
      </c>
      <c r="B62" s="22" t="s">
        <v>223</v>
      </c>
      <c r="C62" s="23"/>
      <c r="D62" s="23">
        <v>100</v>
      </c>
      <c r="E62" s="27">
        <v>10000</v>
      </c>
      <c r="F62" s="27"/>
      <c r="G62" s="19">
        <f t="shared" si="1"/>
        <v>0</v>
      </c>
      <c r="H62" s="20"/>
      <c r="I62" s="20">
        <f t="shared" si="3"/>
        <v>0</v>
      </c>
    </row>
    <row r="63" spans="1:10" ht="99.75" customHeight="1" x14ac:dyDescent="0.25">
      <c r="A63" s="21" t="s">
        <v>211</v>
      </c>
      <c r="B63" s="22" t="s">
        <v>224</v>
      </c>
      <c r="C63" s="23"/>
      <c r="D63" s="23">
        <v>100</v>
      </c>
      <c r="E63" s="27">
        <v>10000</v>
      </c>
      <c r="F63" s="27"/>
      <c r="G63" s="19">
        <f t="shared" si="1"/>
        <v>0</v>
      </c>
      <c r="H63" s="20"/>
      <c r="I63" s="20">
        <f t="shared" si="3"/>
        <v>0</v>
      </c>
    </row>
    <row r="64" spans="1:10" ht="88.5" customHeight="1" x14ac:dyDescent="0.25">
      <c r="A64" s="21" t="s">
        <v>212</v>
      </c>
      <c r="B64" s="22" t="s">
        <v>225</v>
      </c>
      <c r="C64" s="23"/>
      <c r="D64" s="23"/>
      <c r="E64" s="27">
        <v>30000</v>
      </c>
      <c r="F64" s="27">
        <v>5034.72</v>
      </c>
      <c r="G64" s="19">
        <f t="shared" si="1"/>
        <v>0.167824</v>
      </c>
      <c r="H64" s="20"/>
      <c r="I64" s="20"/>
    </row>
    <row r="65" spans="1:9" ht="107.25" customHeight="1" x14ac:dyDescent="0.25">
      <c r="A65" s="21" t="s">
        <v>213</v>
      </c>
      <c r="B65" s="22" t="s">
        <v>226</v>
      </c>
      <c r="C65" s="23"/>
      <c r="D65" s="23"/>
      <c r="E65" s="27">
        <v>30000</v>
      </c>
      <c r="F65" s="27">
        <v>5034.72</v>
      </c>
      <c r="G65" s="19">
        <f t="shared" si="1"/>
        <v>0.167824</v>
      </c>
      <c r="H65" s="20"/>
      <c r="I65" s="20"/>
    </row>
    <row r="66" spans="1:9" ht="63" customHeight="1" x14ac:dyDescent="0.25">
      <c r="A66" s="21" t="s">
        <v>214</v>
      </c>
      <c r="B66" s="22" t="s">
        <v>227</v>
      </c>
      <c r="C66" s="23"/>
      <c r="D66" s="23">
        <v>20300</v>
      </c>
      <c r="E66" s="27">
        <v>80000</v>
      </c>
      <c r="F66" s="27">
        <v>300</v>
      </c>
      <c r="G66" s="19">
        <f t="shared" si="1"/>
        <v>3.7499999999999999E-3</v>
      </c>
      <c r="H66" s="20"/>
      <c r="I66" s="20">
        <f t="shared" si="3"/>
        <v>1.4778325123152709E-2</v>
      </c>
    </row>
    <row r="67" spans="1:9" ht="81.75" customHeight="1" x14ac:dyDescent="0.25">
      <c r="A67" s="21" t="s">
        <v>215</v>
      </c>
      <c r="B67" s="22" t="s">
        <v>228</v>
      </c>
      <c r="C67" s="23"/>
      <c r="D67" s="23">
        <v>20300</v>
      </c>
      <c r="E67" s="27">
        <v>80000</v>
      </c>
      <c r="F67" s="27">
        <v>300</v>
      </c>
      <c r="G67" s="19">
        <f t="shared" si="1"/>
        <v>3.7499999999999999E-3</v>
      </c>
      <c r="H67" s="20"/>
      <c r="I67" s="20">
        <f t="shared" si="3"/>
        <v>1.4778325123152709E-2</v>
      </c>
    </row>
    <row r="68" spans="1:9" ht="81.75" customHeight="1" x14ac:dyDescent="0.25">
      <c r="A68" s="21" t="s">
        <v>244</v>
      </c>
      <c r="B68" s="22" t="s">
        <v>246</v>
      </c>
      <c r="C68" s="23"/>
      <c r="D68" s="23"/>
      <c r="E68" s="27">
        <v>5000</v>
      </c>
      <c r="F68" s="27">
        <v>8000</v>
      </c>
      <c r="G68" s="19">
        <f t="shared" si="1"/>
        <v>1.6</v>
      </c>
      <c r="H68" s="20"/>
      <c r="I68" s="20"/>
    </row>
    <row r="69" spans="1:9" ht="81.75" customHeight="1" x14ac:dyDescent="0.25">
      <c r="A69" s="21" t="s">
        <v>245</v>
      </c>
      <c r="B69" s="22" t="s">
        <v>247</v>
      </c>
      <c r="C69" s="23"/>
      <c r="D69" s="23"/>
      <c r="E69" s="27">
        <v>5000</v>
      </c>
      <c r="F69" s="27">
        <v>8000</v>
      </c>
      <c r="G69" s="19">
        <f t="shared" si="1"/>
        <v>1.6</v>
      </c>
      <c r="H69" s="20"/>
      <c r="I69" s="20"/>
    </row>
    <row r="70" spans="1:9" ht="81.75" customHeight="1" x14ac:dyDescent="0.25">
      <c r="A70" s="21" t="s">
        <v>248</v>
      </c>
      <c r="B70" s="22" t="s">
        <v>251</v>
      </c>
      <c r="C70" s="23"/>
      <c r="D70" s="23"/>
      <c r="E70" s="27">
        <v>20000</v>
      </c>
      <c r="F70" s="27">
        <v>6500</v>
      </c>
      <c r="G70" s="19">
        <f t="shared" si="1"/>
        <v>0.32500000000000001</v>
      </c>
      <c r="H70" s="20"/>
      <c r="I70" s="20"/>
    </row>
    <row r="71" spans="1:9" ht="119.25" customHeight="1" x14ac:dyDescent="0.25">
      <c r="A71" s="21" t="s">
        <v>249</v>
      </c>
      <c r="B71" s="22" t="s">
        <v>250</v>
      </c>
      <c r="C71" s="23"/>
      <c r="D71" s="23"/>
      <c r="E71" s="27">
        <v>20000</v>
      </c>
      <c r="F71" s="27">
        <v>6500</v>
      </c>
      <c r="G71" s="19">
        <f t="shared" si="1"/>
        <v>0.32500000000000001</v>
      </c>
      <c r="H71" s="20"/>
      <c r="I71" s="20" t="e">
        <f t="shared" si="3"/>
        <v>#DIV/0!</v>
      </c>
    </row>
    <row r="72" spans="1:9" ht="75" customHeight="1" x14ac:dyDescent="0.25">
      <c r="A72" s="21" t="s">
        <v>216</v>
      </c>
      <c r="B72" s="22" t="s">
        <v>229</v>
      </c>
      <c r="C72" s="23"/>
      <c r="D72" s="23">
        <v>600</v>
      </c>
      <c r="E72" s="27"/>
      <c r="F72" s="27">
        <v>600</v>
      </c>
      <c r="G72" s="19"/>
      <c r="H72" s="20"/>
      <c r="I72" s="20">
        <f t="shared" si="3"/>
        <v>1</v>
      </c>
    </row>
    <row r="73" spans="1:9" ht="122.25" customHeight="1" x14ac:dyDescent="0.25">
      <c r="A73" s="21" t="s">
        <v>217</v>
      </c>
      <c r="B73" s="22" t="s">
        <v>230</v>
      </c>
      <c r="C73" s="23"/>
      <c r="D73" s="23">
        <v>600</v>
      </c>
      <c r="E73" s="27"/>
      <c r="F73" s="27">
        <v>600</v>
      </c>
      <c r="G73" s="19"/>
      <c r="H73" s="20"/>
      <c r="I73" s="20">
        <f t="shared" ref="I73:I136" si="8">F73/D73</f>
        <v>1</v>
      </c>
    </row>
    <row r="74" spans="1:9" ht="78.75" customHeight="1" x14ac:dyDescent="0.25">
      <c r="A74" s="21" t="s">
        <v>252</v>
      </c>
      <c r="B74" s="22" t="s">
        <v>254</v>
      </c>
      <c r="C74" s="23"/>
      <c r="D74" s="23"/>
      <c r="E74" s="27"/>
      <c r="F74" s="27">
        <v>2000</v>
      </c>
      <c r="G74" s="19"/>
      <c r="H74" s="20"/>
      <c r="I74" s="20"/>
    </row>
    <row r="75" spans="1:9" ht="95.25" customHeight="1" x14ac:dyDescent="0.25">
      <c r="A75" s="21" t="s">
        <v>253</v>
      </c>
      <c r="B75" s="22" t="s">
        <v>255</v>
      </c>
      <c r="C75" s="23"/>
      <c r="D75" s="23"/>
      <c r="E75" s="27"/>
      <c r="F75" s="27">
        <v>2000</v>
      </c>
      <c r="G75" s="19"/>
      <c r="H75" s="20"/>
      <c r="I75" s="20"/>
    </row>
    <row r="76" spans="1:9" ht="95.25" customHeight="1" x14ac:dyDescent="0.25">
      <c r="A76" s="21" t="s">
        <v>256</v>
      </c>
      <c r="B76" s="22" t="s">
        <v>258</v>
      </c>
      <c r="C76" s="23"/>
      <c r="D76" s="23"/>
      <c r="E76" s="27">
        <v>20000</v>
      </c>
      <c r="F76" s="27">
        <v>1000</v>
      </c>
      <c r="G76" s="19">
        <f t="shared" si="1"/>
        <v>0.05</v>
      </c>
      <c r="H76" s="20"/>
      <c r="I76" s="20" t="e">
        <f t="shared" si="8"/>
        <v>#DIV/0!</v>
      </c>
    </row>
    <row r="77" spans="1:9" ht="95.25" customHeight="1" x14ac:dyDescent="0.25">
      <c r="A77" s="21" t="s">
        <v>257</v>
      </c>
      <c r="B77" s="22" t="s">
        <v>259</v>
      </c>
      <c r="C77" s="23"/>
      <c r="D77" s="23"/>
      <c r="E77" s="27">
        <v>20000</v>
      </c>
      <c r="F77" s="27">
        <v>1000</v>
      </c>
      <c r="G77" s="19">
        <f t="shared" si="1"/>
        <v>0.05</v>
      </c>
      <c r="H77" s="20"/>
      <c r="I77" s="20" t="e">
        <f t="shared" si="8"/>
        <v>#DIV/0!</v>
      </c>
    </row>
    <row r="78" spans="1:9" ht="75" customHeight="1" x14ac:dyDescent="0.25">
      <c r="A78" s="21" t="s">
        <v>218</v>
      </c>
      <c r="B78" s="22" t="s">
        <v>232</v>
      </c>
      <c r="C78" s="23"/>
      <c r="D78" s="23">
        <v>15250</v>
      </c>
      <c r="E78" s="27">
        <v>80000</v>
      </c>
      <c r="F78" s="27">
        <v>15881.28</v>
      </c>
      <c r="G78" s="19">
        <f t="shared" si="1"/>
        <v>0.198516</v>
      </c>
      <c r="H78" s="20"/>
      <c r="I78" s="20">
        <f t="shared" si="8"/>
        <v>1.0413954098360656</v>
      </c>
    </row>
    <row r="79" spans="1:9" ht="99" customHeight="1" x14ac:dyDescent="0.25">
      <c r="A79" s="21" t="s">
        <v>219</v>
      </c>
      <c r="B79" s="22" t="s">
        <v>231</v>
      </c>
      <c r="C79" s="23"/>
      <c r="D79" s="23">
        <v>15250</v>
      </c>
      <c r="E79" s="27">
        <v>80000</v>
      </c>
      <c r="F79" s="27">
        <v>15881.28</v>
      </c>
      <c r="G79" s="19">
        <f t="shared" si="1"/>
        <v>0.198516</v>
      </c>
      <c r="H79" s="20"/>
      <c r="I79" s="20">
        <f t="shared" si="8"/>
        <v>1.0413954098360656</v>
      </c>
    </row>
    <row r="80" spans="1:9" ht="144.75" customHeight="1" x14ac:dyDescent="0.25">
      <c r="A80" s="21" t="s">
        <v>260</v>
      </c>
      <c r="B80" s="22" t="s">
        <v>262</v>
      </c>
      <c r="C80" s="23"/>
      <c r="D80" s="23"/>
      <c r="E80" s="27">
        <v>50000</v>
      </c>
      <c r="F80" s="27">
        <v>87000</v>
      </c>
      <c r="G80" s="19">
        <f t="shared" si="1"/>
        <v>1.74</v>
      </c>
      <c r="H80" s="20"/>
      <c r="I80" s="20" t="e">
        <f t="shared" si="8"/>
        <v>#DIV/0!</v>
      </c>
    </row>
    <row r="81" spans="1:9" ht="156.75" customHeight="1" x14ac:dyDescent="0.25">
      <c r="A81" s="21" t="s">
        <v>261</v>
      </c>
      <c r="B81" s="22" t="s">
        <v>263</v>
      </c>
      <c r="C81" s="23"/>
      <c r="D81" s="23"/>
      <c r="E81" s="27">
        <v>50000</v>
      </c>
      <c r="F81" s="27">
        <v>87000</v>
      </c>
      <c r="G81" s="19">
        <f t="shared" si="1"/>
        <v>1.74</v>
      </c>
      <c r="H81" s="20"/>
      <c r="I81" s="20"/>
    </row>
    <row r="82" spans="1:9" ht="99" customHeight="1" x14ac:dyDescent="0.25">
      <c r="A82" s="21" t="s">
        <v>266</v>
      </c>
      <c r="B82" s="22" t="s">
        <v>264</v>
      </c>
      <c r="C82" s="23"/>
      <c r="D82" s="23"/>
      <c r="E82" s="27">
        <v>5000</v>
      </c>
      <c r="F82" s="27"/>
      <c r="G82" s="19">
        <f t="shared" si="1"/>
        <v>0</v>
      </c>
      <c r="H82" s="20"/>
      <c r="I82" s="20"/>
    </row>
    <row r="83" spans="1:9" ht="99" customHeight="1" x14ac:dyDescent="0.25">
      <c r="A83" s="21" t="s">
        <v>267</v>
      </c>
      <c r="B83" s="22" t="s">
        <v>265</v>
      </c>
      <c r="C83" s="23"/>
      <c r="D83" s="23"/>
      <c r="E83" s="27">
        <v>5000</v>
      </c>
      <c r="F83" s="27"/>
      <c r="G83" s="19">
        <f t="shared" si="1"/>
        <v>0</v>
      </c>
      <c r="H83" s="20"/>
      <c r="I83" s="20"/>
    </row>
    <row r="84" spans="1:9" ht="75" customHeight="1" x14ac:dyDescent="0.25">
      <c r="A84" s="21" t="s">
        <v>220</v>
      </c>
      <c r="B84" s="22" t="s">
        <v>233</v>
      </c>
      <c r="C84" s="23"/>
      <c r="D84" s="23">
        <v>50031.519999999997</v>
      </c>
      <c r="E84" s="27">
        <v>50031.519999999997</v>
      </c>
      <c r="F84" s="27">
        <v>-10119</v>
      </c>
      <c r="G84" s="19"/>
      <c r="H84" s="20"/>
      <c r="I84" s="20">
        <f t="shared" si="8"/>
        <v>-0.2022525000239849</v>
      </c>
    </row>
    <row r="85" spans="1:9" ht="73.5" customHeight="1" x14ac:dyDescent="0.25">
      <c r="A85" s="21" t="s">
        <v>221</v>
      </c>
      <c r="B85" s="22" t="s">
        <v>234</v>
      </c>
      <c r="C85" s="23"/>
      <c r="D85" s="23">
        <v>47661.86</v>
      </c>
      <c r="E85" s="27">
        <v>47661.86</v>
      </c>
      <c r="F85" s="27">
        <v>-10000</v>
      </c>
      <c r="G85" s="19"/>
      <c r="H85" s="20"/>
      <c r="I85" s="20">
        <f t="shared" si="8"/>
        <v>-0.20981136699239181</v>
      </c>
    </row>
    <row r="86" spans="1:9" ht="82.5" customHeight="1" x14ac:dyDescent="0.25">
      <c r="A86" s="21" t="s">
        <v>222</v>
      </c>
      <c r="B86" s="22" t="s">
        <v>235</v>
      </c>
      <c r="C86" s="23"/>
      <c r="D86" s="23">
        <v>2369.66</v>
      </c>
      <c r="E86" s="27">
        <v>2369.66</v>
      </c>
      <c r="F86" s="27">
        <v>-119</v>
      </c>
      <c r="G86" s="19"/>
      <c r="H86" s="20"/>
      <c r="I86" s="20">
        <f t="shared" si="8"/>
        <v>-5.0218174759248169E-2</v>
      </c>
    </row>
    <row r="87" spans="1:9" ht="21" customHeight="1" x14ac:dyDescent="0.25">
      <c r="A87" s="21" t="s">
        <v>83</v>
      </c>
      <c r="B87" s="22" t="s">
        <v>82</v>
      </c>
      <c r="C87" s="23"/>
      <c r="D87" s="23"/>
      <c r="E87" s="27"/>
      <c r="F87" s="27">
        <v>0.19</v>
      </c>
      <c r="G87" s="24"/>
      <c r="H87" s="25" t="e">
        <f t="shared" ref="H87:H146" si="9">F87/C87</f>
        <v>#DIV/0!</v>
      </c>
      <c r="I87" s="20"/>
    </row>
    <row r="88" spans="1:9" ht="22.5" customHeight="1" x14ac:dyDescent="0.25">
      <c r="A88" s="21" t="s">
        <v>85</v>
      </c>
      <c r="B88" s="22" t="s">
        <v>84</v>
      </c>
      <c r="C88" s="23"/>
      <c r="D88" s="23"/>
      <c r="E88" s="27"/>
      <c r="F88" s="27">
        <v>0.19</v>
      </c>
      <c r="G88" s="24"/>
      <c r="H88" s="25" t="e">
        <f t="shared" si="9"/>
        <v>#DIV/0!</v>
      </c>
      <c r="I88" s="20"/>
    </row>
    <row r="89" spans="1:9" ht="30.75" customHeight="1" x14ac:dyDescent="0.25">
      <c r="A89" s="21" t="s">
        <v>87</v>
      </c>
      <c r="B89" s="22" t="s">
        <v>86</v>
      </c>
      <c r="C89" s="23"/>
      <c r="D89" s="23"/>
      <c r="E89" s="27"/>
      <c r="F89" s="27">
        <v>0.19</v>
      </c>
      <c r="G89" s="24"/>
      <c r="H89" s="25" t="e">
        <f t="shared" si="9"/>
        <v>#DIV/0!</v>
      </c>
      <c r="I89" s="20"/>
    </row>
    <row r="90" spans="1:9" ht="24.75" customHeight="1" x14ac:dyDescent="0.25">
      <c r="A90" s="16" t="s">
        <v>89</v>
      </c>
      <c r="B90" s="17" t="s">
        <v>88</v>
      </c>
      <c r="C90" s="18">
        <f>C91</f>
        <v>21867898.050000001</v>
      </c>
      <c r="D90" s="18">
        <f>D91</f>
        <v>24591891.830000002</v>
      </c>
      <c r="E90" s="28">
        <f>E91</f>
        <v>131504504.31999999</v>
      </c>
      <c r="F90" s="28">
        <f>F91</f>
        <v>23906502.18</v>
      </c>
      <c r="G90" s="19">
        <f t="shared" ref="G90:G146" si="10">F90/E90</f>
        <v>0.18179226866500692</v>
      </c>
      <c r="H90" s="20">
        <f t="shared" si="9"/>
        <v>1.0932235976836373</v>
      </c>
      <c r="I90" s="20">
        <f t="shared" si="8"/>
        <v>0.97212944596788253</v>
      </c>
    </row>
    <row r="91" spans="1:9" ht="31.5" customHeight="1" x14ac:dyDescent="0.25">
      <c r="A91" s="16" t="s">
        <v>91</v>
      </c>
      <c r="B91" s="17" t="s">
        <v>90</v>
      </c>
      <c r="C91" s="18">
        <f>C92+C99+C120+C135</f>
        <v>21867898.050000001</v>
      </c>
      <c r="D91" s="18">
        <f>D92+D99+D120+D135</f>
        <v>24591891.830000002</v>
      </c>
      <c r="E91" s="28">
        <f>E92+E99+E120+E135</f>
        <v>131504504.31999999</v>
      </c>
      <c r="F91" s="28">
        <f>F92+F99++++F120++++F135</f>
        <v>23906502.18</v>
      </c>
      <c r="G91" s="19">
        <f t="shared" si="10"/>
        <v>0.18179226866500692</v>
      </c>
      <c r="H91" s="20">
        <f t="shared" si="9"/>
        <v>1.0932235976836373</v>
      </c>
      <c r="I91" s="20">
        <f t="shared" si="8"/>
        <v>0.97212944596788253</v>
      </c>
    </row>
    <row r="92" spans="1:9" ht="27" customHeight="1" x14ac:dyDescent="0.25">
      <c r="A92" s="21" t="s">
        <v>133</v>
      </c>
      <c r="B92" s="22" t="s">
        <v>92</v>
      </c>
      <c r="C92" s="23">
        <f>C93+C95</f>
        <v>8720149</v>
      </c>
      <c r="D92" s="23">
        <f>D93+D95</f>
        <v>9892332</v>
      </c>
      <c r="E92" s="27">
        <f>E93+E95</f>
        <v>27021200</v>
      </c>
      <c r="F92" s="27">
        <f>F93+F95</f>
        <v>6755301</v>
      </c>
      <c r="G92" s="24">
        <f t="shared" si="10"/>
        <v>0.2500000370079789</v>
      </c>
      <c r="H92" s="25">
        <f t="shared" si="9"/>
        <v>0.77467724462047605</v>
      </c>
      <c r="I92" s="20">
        <f t="shared" si="8"/>
        <v>0.68288255994643121</v>
      </c>
    </row>
    <row r="93" spans="1:9" ht="15" customHeight="1" x14ac:dyDescent="0.25">
      <c r="A93" s="21" t="s">
        <v>166</v>
      </c>
      <c r="B93" s="22" t="s">
        <v>93</v>
      </c>
      <c r="C93" s="23">
        <v>5096500</v>
      </c>
      <c r="D93" s="23">
        <v>5471332</v>
      </c>
      <c r="E93" s="27">
        <v>14621000</v>
      </c>
      <c r="F93" s="27">
        <v>3655251</v>
      </c>
      <c r="G93" s="24">
        <f t="shared" si="10"/>
        <v>0.25000006839477462</v>
      </c>
      <c r="H93" s="25">
        <f t="shared" si="9"/>
        <v>0.71720808397920144</v>
      </c>
      <c r="I93" s="20">
        <f t="shared" si="8"/>
        <v>0.66807333205150043</v>
      </c>
    </row>
    <row r="94" spans="1:9" ht="27" customHeight="1" x14ac:dyDescent="0.25">
      <c r="A94" s="21" t="s">
        <v>165</v>
      </c>
      <c r="B94" s="22" t="s">
        <v>94</v>
      </c>
      <c r="C94" s="23">
        <v>5096500</v>
      </c>
      <c r="D94" s="23">
        <v>5471332</v>
      </c>
      <c r="E94" s="27">
        <v>14621000</v>
      </c>
      <c r="F94" s="27">
        <v>3655251</v>
      </c>
      <c r="G94" s="24">
        <f t="shared" si="10"/>
        <v>0.25000006839477462</v>
      </c>
      <c r="H94" s="25">
        <f t="shared" si="9"/>
        <v>0.71720808397920144</v>
      </c>
      <c r="I94" s="20">
        <f t="shared" si="8"/>
        <v>0.66807333205150043</v>
      </c>
    </row>
    <row r="95" spans="1:9" ht="27" customHeight="1" x14ac:dyDescent="0.25">
      <c r="A95" s="21" t="s">
        <v>164</v>
      </c>
      <c r="B95" s="22" t="s">
        <v>95</v>
      </c>
      <c r="C95" s="23">
        <v>3623649</v>
      </c>
      <c r="D95" s="23">
        <v>4421000</v>
      </c>
      <c r="E95" s="27">
        <v>12400200</v>
      </c>
      <c r="F95" s="27">
        <v>3100050</v>
      </c>
      <c r="G95" s="24">
        <f t="shared" si="10"/>
        <v>0.25</v>
      </c>
      <c r="H95" s="25">
        <f t="shared" si="9"/>
        <v>0.85550504477668776</v>
      </c>
      <c r="I95" s="20">
        <f t="shared" si="8"/>
        <v>0.70121013345396965</v>
      </c>
    </row>
    <row r="96" spans="1:9" ht="26.25" customHeight="1" x14ac:dyDescent="0.25">
      <c r="A96" s="21" t="s">
        <v>163</v>
      </c>
      <c r="B96" s="22" t="s">
        <v>96</v>
      </c>
      <c r="C96" s="23">
        <v>3623649</v>
      </c>
      <c r="D96" s="23">
        <v>4421000</v>
      </c>
      <c r="E96" s="27">
        <v>12400200</v>
      </c>
      <c r="F96" s="27">
        <v>3100050</v>
      </c>
      <c r="G96" s="24">
        <f t="shared" si="10"/>
        <v>0.25</v>
      </c>
      <c r="H96" s="25">
        <f t="shared" si="9"/>
        <v>0.85550504477668776</v>
      </c>
      <c r="I96" s="20">
        <f t="shared" si="8"/>
        <v>0.70121013345396965</v>
      </c>
    </row>
    <row r="97" spans="1:9" ht="27" hidden="1" customHeight="1" x14ac:dyDescent="0.25">
      <c r="A97" s="21" t="s">
        <v>162</v>
      </c>
      <c r="B97" s="30" t="s">
        <v>136</v>
      </c>
      <c r="C97" s="31"/>
      <c r="D97" s="31"/>
      <c r="E97" s="27"/>
      <c r="F97" s="27"/>
      <c r="G97" s="24" t="e">
        <f t="shared" si="10"/>
        <v>#DIV/0!</v>
      </c>
      <c r="H97" s="25" t="e">
        <f t="shared" si="9"/>
        <v>#DIV/0!</v>
      </c>
      <c r="I97" s="20" t="e">
        <f t="shared" si="8"/>
        <v>#DIV/0!</v>
      </c>
    </row>
    <row r="98" spans="1:9" ht="27" hidden="1" customHeight="1" x14ac:dyDescent="0.25">
      <c r="A98" s="21" t="s">
        <v>161</v>
      </c>
      <c r="B98" s="30" t="s">
        <v>138</v>
      </c>
      <c r="C98" s="31"/>
      <c r="D98" s="31"/>
      <c r="E98" s="27"/>
      <c r="F98" s="27"/>
      <c r="G98" s="24" t="e">
        <f t="shared" si="10"/>
        <v>#DIV/0!</v>
      </c>
      <c r="H98" s="25" t="e">
        <f t="shared" si="9"/>
        <v>#DIV/0!</v>
      </c>
      <c r="I98" s="20" t="e">
        <f t="shared" si="8"/>
        <v>#DIV/0!</v>
      </c>
    </row>
    <row r="99" spans="1:9" ht="31.5" customHeight="1" x14ac:dyDescent="0.25">
      <c r="A99" s="21" t="s">
        <v>160</v>
      </c>
      <c r="B99" s="30" t="s">
        <v>97</v>
      </c>
      <c r="C99" s="31">
        <f>C108</f>
        <v>3000</v>
      </c>
      <c r="D99" s="31">
        <f>D102+D104+D106+D108+D110+D118</f>
        <v>74592</v>
      </c>
      <c r="E99" s="27">
        <f>E102+E104+E106+E108+E110+E118</f>
        <v>15235263.58</v>
      </c>
      <c r="F99" s="27">
        <f>F104++F108++F110</f>
        <v>919412.99</v>
      </c>
      <c r="G99" s="24">
        <f t="shared" si="10"/>
        <v>6.0347691733207282E-2</v>
      </c>
      <c r="H99" s="25"/>
      <c r="I99" s="20">
        <f t="shared" si="8"/>
        <v>12.325892723080223</v>
      </c>
    </row>
    <row r="100" spans="1:9" ht="0.75" customHeight="1" x14ac:dyDescent="0.25">
      <c r="A100" s="32" t="s">
        <v>159</v>
      </c>
      <c r="B100" s="33" t="s">
        <v>130</v>
      </c>
      <c r="C100" s="34"/>
      <c r="D100" s="34"/>
      <c r="E100" s="27"/>
      <c r="F100" s="27"/>
      <c r="G100" s="24" t="e">
        <f t="shared" si="10"/>
        <v>#DIV/0!</v>
      </c>
      <c r="H100" s="25"/>
      <c r="I100" s="20" t="e">
        <f t="shared" si="8"/>
        <v>#DIV/0!</v>
      </c>
    </row>
    <row r="101" spans="1:9" ht="33.75" hidden="1" customHeight="1" x14ac:dyDescent="0.25">
      <c r="A101" s="32" t="s">
        <v>158</v>
      </c>
      <c r="B101" s="33" t="s">
        <v>131</v>
      </c>
      <c r="C101" s="34"/>
      <c r="D101" s="34"/>
      <c r="E101" s="27"/>
      <c r="F101" s="27"/>
      <c r="G101" s="24" t="e">
        <f t="shared" si="10"/>
        <v>#DIV/0!</v>
      </c>
      <c r="H101" s="25"/>
      <c r="I101" s="20" t="e">
        <f t="shared" si="8"/>
        <v>#DIV/0!</v>
      </c>
    </row>
    <row r="102" spans="1:9" ht="92.25" customHeight="1" x14ac:dyDescent="0.25">
      <c r="A102" s="21" t="s">
        <v>157</v>
      </c>
      <c r="B102" s="22" t="s">
        <v>122</v>
      </c>
      <c r="C102" s="23"/>
      <c r="D102" s="23"/>
      <c r="E102" s="27">
        <v>7115819</v>
      </c>
      <c r="F102" s="27"/>
      <c r="G102" s="24">
        <f t="shared" si="10"/>
        <v>0</v>
      </c>
      <c r="H102" s="25"/>
      <c r="I102" s="20"/>
    </row>
    <row r="103" spans="1:9" ht="93.75" customHeight="1" x14ac:dyDescent="0.25">
      <c r="A103" s="21" t="s">
        <v>156</v>
      </c>
      <c r="B103" s="22" t="s">
        <v>98</v>
      </c>
      <c r="C103" s="23"/>
      <c r="D103" s="23"/>
      <c r="E103" s="27">
        <v>7115819</v>
      </c>
      <c r="F103" s="27"/>
      <c r="G103" s="24">
        <f t="shared" si="10"/>
        <v>0</v>
      </c>
      <c r="H103" s="25"/>
      <c r="I103" s="20"/>
    </row>
    <row r="104" spans="1:9" ht="93.75" customHeight="1" x14ac:dyDescent="0.25">
      <c r="A104" s="21" t="s">
        <v>268</v>
      </c>
      <c r="B104" s="22" t="s">
        <v>269</v>
      </c>
      <c r="C104" s="23"/>
      <c r="D104" s="23"/>
      <c r="E104" s="27">
        <v>1577388</v>
      </c>
      <c r="F104" s="27">
        <v>473216.99</v>
      </c>
      <c r="G104" s="24">
        <f t="shared" si="10"/>
        <v>0.30000037403606467</v>
      </c>
      <c r="H104" s="25"/>
      <c r="I104" s="20"/>
    </row>
    <row r="105" spans="1:9" ht="93.75" customHeight="1" x14ac:dyDescent="0.25">
      <c r="A105" s="21" t="s">
        <v>270</v>
      </c>
      <c r="B105" s="22" t="s">
        <v>271</v>
      </c>
      <c r="C105" s="23"/>
      <c r="D105" s="23"/>
      <c r="E105" s="27">
        <v>1577388</v>
      </c>
      <c r="F105" s="27">
        <v>473216.99</v>
      </c>
      <c r="G105" s="24">
        <f t="shared" si="10"/>
        <v>0.30000037403606467</v>
      </c>
      <c r="H105" s="25"/>
      <c r="I105" s="20"/>
    </row>
    <row r="106" spans="1:9" ht="93.75" customHeight="1" x14ac:dyDescent="0.25">
      <c r="A106" s="21" t="s">
        <v>155</v>
      </c>
      <c r="B106" s="22" t="s">
        <v>143</v>
      </c>
      <c r="C106" s="23"/>
      <c r="D106" s="23"/>
      <c r="E106" s="27">
        <v>500000</v>
      </c>
      <c r="F106" s="27"/>
      <c r="G106" s="24">
        <f t="shared" si="10"/>
        <v>0</v>
      </c>
      <c r="H106" s="25"/>
      <c r="I106" s="20"/>
    </row>
    <row r="107" spans="1:9" ht="93.75" customHeight="1" x14ac:dyDescent="0.25">
      <c r="A107" s="21" t="s">
        <v>150</v>
      </c>
      <c r="B107" s="22" t="s">
        <v>144</v>
      </c>
      <c r="C107" s="23"/>
      <c r="D107" s="23"/>
      <c r="E107" s="27">
        <v>500000</v>
      </c>
      <c r="F107" s="27"/>
      <c r="G107" s="24">
        <f t="shared" si="10"/>
        <v>0</v>
      </c>
      <c r="H107" s="25"/>
      <c r="I107" s="20"/>
    </row>
    <row r="108" spans="1:9" ht="93.75" customHeight="1" x14ac:dyDescent="0.25">
      <c r="A108" s="21" t="s">
        <v>149</v>
      </c>
      <c r="B108" s="22" t="s">
        <v>189</v>
      </c>
      <c r="C108" s="23">
        <v>3000</v>
      </c>
      <c r="D108" s="23"/>
      <c r="E108" s="27">
        <v>337500</v>
      </c>
      <c r="F108" s="27">
        <v>337500</v>
      </c>
      <c r="G108" s="24">
        <f t="shared" si="10"/>
        <v>1</v>
      </c>
      <c r="H108" s="25"/>
      <c r="I108" s="20"/>
    </row>
    <row r="109" spans="1:9" ht="93.75" customHeight="1" x14ac:dyDescent="0.25">
      <c r="A109" s="21" t="s">
        <v>188</v>
      </c>
      <c r="B109" s="22" t="s">
        <v>190</v>
      </c>
      <c r="C109" s="23">
        <v>3000</v>
      </c>
      <c r="D109" s="23"/>
      <c r="E109" s="27">
        <v>337500</v>
      </c>
      <c r="F109" s="27">
        <v>337500</v>
      </c>
      <c r="G109" s="24">
        <f t="shared" si="10"/>
        <v>1</v>
      </c>
      <c r="H109" s="25"/>
      <c r="I109" s="20"/>
    </row>
    <row r="110" spans="1:9" ht="93.75" customHeight="1" x14ac:dyDescent="0.25">
      <c r="A110" s="21" t="s">
        <v>167</v>
      </c>
      <c r="B110" s="22" t="s">
        <v>191</v>
      </c>
      <c r="C110" s="23"/>
      <c r="D110" s="23">
        <v>74592</v>
      </c>
      <c r="E110" s="27"/>
      <c r="F110" s="27">
        <v>108696</v>
      </c>
      <c r="G110" s="24"/>
      <c r="H110" s="25"/>
      <c r="I110" s="20">
        <f t="shared" si="8"/>
        <v>1.4572072072072073</v>
      </c>
    </row>
    <row r="111" spans="1:9" ht="93.75" customHeight="1" x14ac:dyDescent="0.25">
      <c r="A111" s="21" t="s">
        <v>168</v>
      </c>
      <c r="B111" s="22" t="s">
        <v>192</v>
      </c>
      <c r="C111" s="23"/>
      <c r="D111" s="23">
        <v>74592</v>
      </c>
      <c r="E111" s="27"/>
      <c r="F111" s="27">
        <v>108696</v>
      </c>
      <c r="G111" s="24"/>
      <c r="H111" s="25"/>
      <c r="I111" s="20">
        <f t="shared" si="8"/>
        <v>1.4572072072072073</v>
      </c>
    </row>
    <row r="112" spans="1:9" ht="0.75" customHeight="1" x14ac:dyDescent="0.25">
      <c r="A112" s="21" t="s">
        <v>151</v>
      </c>
      <c r="B112" s="22" t="s">
        <v>141</v>
      </c>
      <c r="C112" s="23"/>
      <c r="D112" s="23"/>
      <c r="E112" s="27"/>
      <c r="F112" s="27"/>
      <c r="G112" s="24" t="e">
        <f t="shared" si="10"/>
        <v>#DIV/0!</v>
      </c>
      <c r="H112" s="25"/>
      <c r="I112" s="20" t="e">
        <f t="shared" si="8"/>
        <v>#DIV/0!</v>
      </c>
    </row>
    <row r="113" spans="1:9" ht="93.75" hidden="1" customHeight="1" x14ac:dyDescent="0.25">
      <c r="A113" s="21" t="s">
        <v>152</v>
      </c>
      <c r="B113" s="22" t="s">
        <v>142</v>
      </c>
      <c r="C113" s="23"/>
      <c r="D113" s="23"/>
      <c r="E113" s="27"/>
      <c r="F113" s="27"/>
      <c r="G113" s="24" t="e">
        <f t="shared" si="10"/>
        <v>#DIV/0!</v>
      </c>
      <c r="H113" s="25"/>
      <c r="I113" s="20" t="e">
        <f t="shared" si="8"/>
        <v>#DIV/0!</v>
      </c>
    </row>
    <row r="114" spans="1:9" ht="47.25" hidden="1" x14ac:dyDescent="0.25">
      <c r="A114" s="21" t="s">
        <v>153</v>
      </c>
      <c r="B114" s="22" t="s">
        <v>132</v>
      </c>
      <c r="C114" s="23"/>
      <c r="D114" s="23"/>
      <c r="E114" s="27"/>
      <c r="F114" s="27"/>
      <c r="G114" s="24" t="e">
        <f t="shared" si="10"/>
        <v>#DIV/0!</v>
      </c>
      <c r="H114" s="25"/>
      <c r="I114" s="20" t="e">
        <f t="shared" si="8"/>
        <v>#DIV/0!</v>
      </c>
    </row>
    <row r="115" spans="1:9" ht="46.5" hidden="1" customHeight="1" x14ac:dyDescent="0.25">
      <c r="A115" s="21" t="s">
        <v>154</v>
      </c>
      <c r="B115" s="22" t="s">
        <v>132</v>
      </c>
      <c r="C115" s="23"/>
      <c r="D115" s="23"/>
      <c r="E115" s="27"/>
      <c r="F115" s="27"/>
      <c r="G115" s="24" t="e">
        <f t="shared" si="10"/>
        <v>#DIV/0!</v>
      </c>
      <c r="H115" s="25"/>
      <c r="I115" s="20" t="e">
        <f t="shared" si="8"/>
        <v>#DIV/0!</v>
      </c>
    </row>
    <row r="116" spans="1:9" ht="46.5" hidden="1" customHeight="1" x14ac:dyDescent="0.25">
      <c r="A116" s="21" t="s">
        <v>167</v>
      </c>
      <c r="B116" s="22" t="s">
        <v>137</v>
      </c>
      <c r="C116" s="23"/>
      <c r="D116" s="23"/>
      <c r="E116" s="27"/>
      <c r="F116" s="27"/>
      <c r="G116" s="24" t="e">
        <f t="shared" si="10"/>
        <v>#DIV/0!</v>
      </c>
      <c r="H116" s="25"/>
      <c r="I116" s="20" t="e">
        <f t="shared" si="8"/>
        <v>#DIV/0!</v>
      </c>
    </row>
    <row r="117" spans="1:9" ht="46.5" hidden="1" customHeight="1" x14ac:dyDescent="0.25">
      <c r="A117" s="21" t="s">
        <v>168</v>
      </c>
      <c r="B117" s="22" t="s">
        <v>145</v>
      </c>
      <c r="C117" s="23"/>
      <c r="D117" s="23"/>
      <c r="E117" s="27"/>
      <c r="F117" s="27"/>
      <c r="G117" s="24" t="e">
        <f t="shared" si="10"/>
        <v>#DIV/0!</v>
      </c>
      <c r="H117" s="25"/>
      <c r="I117" s="20" t="e">
        <f t="shared" si="8"/>
        <v>#DIV/0!</v>
      </c>
    </row>
    <row r="118" spans="1:9" ht="15" customHeight="1" x14ac:dyDescent="0.25">
      <c r="A118" s="21" t="s">
        <v>169</v>
      </c>
      <c r="B118" s="22" t="s">
        <v>99</v>
      </c>
      <c r="C118" s="23"/>
      <c r="D118" s="23"/>
      <c r="E118" s="27">
        <v>5704556.5800000001</v>
      </c>
      <c r="F118" s="27"/>
      <c r="G118" s="24">
        <f t="shared" si="10"/>
        <v>0</v>
      </c>
      <c r="H118" s="25"/>
      <c r="I118" s="20"/>
    </row>
    <row r="119" spans="1:9" ht="15" customHeight="1" x14ac:dyDescent="0.25">
      <c r="A119" s="21" t="s">
        <v>170</v>
      </c>
      <c r="B119" s="22" t="s">
        <v>100</v>
      </c>
      <c r="C119" s="23"/>
      <c r="D119" s="23"/>
      <c r="E119" s="27">
        <v>5704556.5800000001</v>
      </c>
      <c r="F119" s="27"/>
      <c r="G119" s="24">
        <f t="shared" si="10"/>
        <v>0</v>
      </c>
      <c r="H119" s="25"/>
      <c r="I119" s="20"/>
    </row>
    <row r="120" spans="1:9" ht="34.5" customHeight="1" x14ac:dyDescent="0.25">
      <c r="A120" s="21" t="s">
        <v>171</v>
      </c>
      <c r="B120" s="22" t="s">
        <v>101</v>
      </c>
      <c r="C120" s="23">
        <f>C121+C123+C127</f>
        <v>12541812.060000001</v>
      </c>
      <c r="D120" s="23">
        <f>D121+D123+D125+D127+D131+D133</f>
        <v>13728510.029999999</v>
      </c>
      <c r="E120" s="27">
        <f>E121+E123+E125+E127+E131+E133</f>
        <v>80248051.739999995</v>
      </c>
      <c r="F120" s="27">
        <f>F121+++F123++F125++F127+F131</f>
        <v>14156138.83</v>
      </c>
      <c r="G120" s="24">
        <f t="shared" si="10"/>
        <v>0.17640476650903925</v>
      </c>
      <c r="H120" s="25">
        <f t="shared" si="9"/>
        <v>1.1287155924739634</v>
      </c>
      <c r="I120" s="20">
        <f t="shared" si="8"/>
        <v>1.0311489592873175</v>
      </c>
    </row>
    <row r="121" spans="1:9" ht="45" customHeight="1" x14ac:dyDescent="0.25">
      <c r="A121" s="21" t="s">
        <v>172</v>
      </c>
      <c r="B121" s="22" t="s">
        <v>106</v>
      </c>
      <c r="C121" s="23">
        <f>C122</f>
        <v>12419578.51</v>
      </c>
      <c r="D121" s="23">
        <v>13576375.449999999</v>
      </c>
      <c r="E121" s="27">
        <v>71245556.579999998</v>
      </c>
      <c r="F121" s="27">
        <v>14027607.189999999</v>
      </c>
      <c r="G121" s="24">
        <f t="shared" si="10"/>
        <v>0.19689097627090218</v>
      </c>
      <c r="H121" s="25">
        <f t="shared" si="9"/>
        <v>1.1294753021372865</v>
      </c>
      <c r="I121" s="20">
        <f t="shared" si="8"/>
        <v>1.033236539580231</v>
      </c>
    </row>
    <row r="122" spans="1:9" ht="45" customHeight="1" x14ac:dyDescent="0.25">
      <c r="A122" s="21" t="s">
        <v>173</v>
      </c>
      <c r="B122" s="22" t="s">
        <v>107</v>
      </c>
      <c r="C122" s="23">
        <v>12419578.51</v>
      </c>
      <c r="D122" s="23">
        <v>13576375.449999999</v>
      </c>
      <c r="E122" s="27">
        <v>71245556.579999998</v>
      </c>
      <c r="F122" s="27">
        <v>14027607.189999999</v>
      </c>
      <c r="G122" s="24">
        <f t="shared" si="10"/>
        <v>0.19689097627090218</v>
      </c>
      <c r="H122" s="25">
        <f t="shared" si="9"/>
        <v>1.1294753021372865</v>
      </c>
      <c r="I122" s="20">
        <f t="shared" si="8"/>
        <v>1.033236539580231</v>
      </c>
    </row>
    <row r="123" spans="1:9" ht="78" customHeight="1" x14ac:dyDescent="0.25">
      <c r="A123" s="21" t="s">
        <v>174</v>
      </c>
      <c r="B123" s="22" t="s">
        <v>108</v>
      </c>
      <c r="C123" s="23">
        <v>33015.300000000003</v>
      </c>
      <c r="D123" s="23">
        <v>43666.1</v>
      </c>
      <c r="E123" s="27">
        <v>337015</v>
      </c>
      <c r="F123" s="27">
        <v>25468.25</v>
      </c>
      <c r="G123" s="24">
        <f t="shared" si="10"/>
        <v>7.5570078483153572E-2</v>
      </c>
      <c r="H123" s="25">
        <f t="shared" si="9"/>
        <v>0.77140749894745764</v>
      </c>
      <c r="I123" s="20">
        <f t="shared" si="8"/>
        <v>0.58324993530450397</v>
      </c>
    </row>
    <row r="124" spans="1:9" ht="76.5" customHeight="1" x14ac:dyDescent="0.25">
      <c r="A124" s="21" t="s">
        <v>175</v>
      </c>
      <c r="B124" s="22" t="s">
        <v>109</v>
      </c>
      <c r="C124" s="23">
        <v>33015.300000000003</v>
      </c>
      <c r="D124" s="23">
        <v>43666.1</v>
      </c>
      <c r="E124" s="27">
        <v>337015</v>
      </c>
      <c r="F124" s="27">
        <v>25468.25</v>
      </c>
      <c r="G124" s="24">
        <f t="shared" si="10"/>
        <v>7.5570078483153572E-2</v>
      </c>
      <c r="H124" s="25">
        <f t="shared" si="9"/>
        <v>0.77140749894745764</v>
      </c>
      <c r="I124" s="20">
        <f t="shared" si="8"/>
        <v>0.58324993530450397</v>
      </c>
    </row>
    <row r="125" spans="1:9" ht="73.5" customHeight="1" x14ac:dyDescent="0.25">
      <c r="A125" s="21" t="s">
        <v>176</v>
      </c>
      <c r="B125" s="22" t="s">
        <v>110</v>
      </c>
      <c r="C125" s="23"/>
      <c r="D125" s="23"/>
      <c r="E125" s="27">
        <v>8108496</v>
      </c>
      <c r="F125" s="27"/>
      <c r="G125" s="24">
        <f t="shared" si="10"/>
        <v>0</v>
      </c>
      <c r="H125" s="25"/>
      <c r="I125" s="20"/>
    </row>
    <row r="126" spans="1:9" ht="75" customHeight="1" x14ac:dyDescent="0.25">
      <c r="A126" s="21" t="s">
        <v>177</v>
      </c>
      <c r="B126" s="22" t="s">
        <v>111</v>
      </c>
      <c r="C126" s="23"/>
      <c r="D126" s="23"/>
      <c r="E126" s="27">
        <v>8108496</v>
      </c>
      <c r="F126" s="27"/>
      <c r="G126" s="24">
        <f t="shared" si="10"/>
        <v>0</v>
      </c>
      <c r="H126" s="25"/>
      <c r="I126" s="20"/>
    </row>
    <row r="127" spans="1:9" ht="46.5" customHeight="1" x14ac:dyDescent="0.25">
      <c r="A127" s="21" t="s">
        <v>178</v>
      </c>
      <c r="B127" s="22" t="s">
        <v>102</v>
      </c>
      <c r="C127" s="23">
        <v>89218.25</v>
      </c>
      <c r="D127" s="23">
        <v>90988.75</v>
      </c>
      <c r="E127" s="27">
        <v>399761</v>
      </c>
      <c r="F127" s="27">
        <v>103063.39</v>
      </c>
      <c r="G127" s="24">
        <f t="shared" si="10"/>
        <v>0.25781251797949273</v>
      </c>
      <c r="H127" s="25">
        <f t="shared" si="9"/>
        <v>1.1551828241419215</v>
      </c>
      <c r="I127" s="20">
        <f t="shared" si="8"/>
        <v>1.132704757456279</v>
      </c>
    </row>
    <row r="128" spans="1:9" ht="48.75" customHeight="1" x14ac:dyDescent="0.25">
      <c r="A128" s="21" t="s">
        <v>179</v>
      </c>
      <c r="B128" s="22" t="s">
        <v>103</v>
      </c>
      <c r="C128" s="23">
        <v>89218.25</v>
      </c>
      <c r="D128" s="23">
        <v>90988.75</v>
      </c>
      <c r="E128" s="27">
        <v>399761</v>
      </c>
      <c r="F128" s="27">
        <v>103063.39</v>
      </c>
      <c r="G128" s="24">
        <f t="shared" si="10"/>
        <v>0.25781251797949273</v>
      </c>
      <c r="H128" s="25">
        <f t="shared" si="9"/>
        <v>1.1551828241419215</v>
      </c>
      <c r="I128" s="20">
        <f t="shared" si="8"/>
        <v>1.132704757456279</v>
      </c>
    </row>
    <row r="129" spans="1:9" ht="63.75" hidden="1" customHeight="1" x14ac:dyDescent="0.25">
      <c r="A129" s="21" t="s">
        <v>193</v>
      </c>
      <c r="B129" s="22" t="s">
        <v>194</v>
      </c>
      <c r="C129" s="23"/>
      <c r="D129" s="23"/>
      <c r="E129" s="27">
        <v>5640</v>
      </c>
      <c r="F129" s="27"/>
      <c r="G129" s="24">
        <f t="shared" si="10"/>
        <v>0</v>
      </c>
      <c r="H129" s="25"/>
      <c r="I129" s="20" t="e">
        <f t="shared" si="8"/>
        <v>#DIV/0!</v>
      </c>
    </row>
    <row r="130" spans="1:9" ht="72" hidden="1" customHeight="1" x14ac:dyDescent="0.25">
      <c r="A130" s="21" t="s">
        <v>193</v>
      </c>
      <c r="B130" s="22" t="s">
        <v>195</v>
      </c>
      <c r="C130" s="23"/>
      <c r="D130" s="23"/>
      <c r="E130" s="27">
        <v>5640</v>
      </c>
      <c r="F130" s="27"/>
      <c r="G130" s="24">
        <f t="shared" si="10"/>
        <v>0</v>
      </c>
      <c r="H130" s="25"/>
      <c r="I130" s="20" t="e">
        <f t="shared" si="8"/>
        <v>#DIV/0!</v>
      </c>
    </row>
    <row r="131" spans="1:9" ht="51.75" customHeight="1" x14ac:dyDescent="0.25">
      <c r="A131" s="21" t="s">
        <v>180</v>
      </c>
      <c r="B131" s="22" t="s">
        <v>104</v>
      </c>
      <c r="C131" s="23"/>
      <c r="D131" s="23">
        <v>17479.73</v>
      </c>
      <c r="E131" s="27">
        <v>56609.16</v>
      </c>
      <c r="F131" s="27"/>
      <c r="G131" s="24">
        <f t="shared" si="10"/>
        <v>0</v>
      </c>
      <c r="H131" s="25"/>
      <c r="I131" s="20">
        <f t="shared" si="8"/>
        <v>0</v>
      </c>
    </row>
    <row r="132" spans="1:9" ht="65.25" customHeight="1" x14ac:dyDescent="0.25">
      <c r="A132" s="21" t="s">
        <v>181</v>
      </c>
      <c r="B132" s="22" t="s">
        <v>105</v>
      </c>
      <c r="C132" s="23"/>
      <c r="D132" s="23">
        <v>17479.73</v>
      </c>
      <c r="E132" s="27">
        <v>56609.16</v>
      </c>
      <c r="F132" s="27"/>
      <c r="G132" s="24">
        <f>F132/E132</f>
        <v>0</v>
      </c>
      <c r="H132" s="25"/>
      <c r="I132" s="20">
        <f t="shared" si="8"/>
        <v>0</v>
      </c>
    </row>
    <row r="133" spans="1:9" ht="65.25" customHeight="1" x14ac:dyDescent="0.25">
      <c r="A133" s="21" t="s">
        <v>236</v>
      </c>
      <c r="B133" s="22" t="s">
        <v>238</v>
      </c>
      <c r="C133" s="23"/>
      <c r="D133" s="23"/>
      <c r="E133" s="27">
        <v>100614</v>
      </c>
      <c r="F133" s="27"/>
      <c r="G133" s="24"/>
      <c r="H133" s="25"/>
      <c r="I133" s="20"/>
    </row>
    <row r="134" spans="1:9" ht="65.25" customHeight="1" x14ac:dyDescent="0.25">
      <c r="A134" s="21" t="s">
        <v>237</v>
      </c>
      <c r="B134" s="22" t="s">
        <v>239</v>
      </c>
      <c r="C134" s="23"/>
      <c r="D134" s="23"/>
      <c r="E134" s="27">
        <v>100614</v>
      </c>
      <c r="F134" s="27"/>
      <c r="G134" s="24"/>
      <c r="H134" s="25"/>
      <c r="I134" s="20"/>
    </row>
    <row r="135" spans="1:9" ht="30" customHeight="1" x14ac:dyDescent="0.25">
      <c r="A135" s="21" t="s">
        <v>182</v>
      </c>
      <c r="B135" s="22" t="s">
        <v>112</v>
      </c>
      <c r="C135" s="23">
        <f>C136+C140</f>
        <v>602936.99</v>
      </c>
      <c r="D135" s="23">
        <f>D136+D138+D140</f>
        <v>896457.8</v>
      </c>
      <c r="E135" s="27">
        <f>E136+E138+E140</f>
        <v>8999989</v>
      </c>
      <c r="F135" s="27">
        <f>F136+F138+F140</f>
        <v>2075649.36</v>
      </c>
      <c r="G135" s="24">
        <f t="shared" si="10"/>
        <v>0.23062798854531935</v>
      </c>
      <c r="H135" s="25">
        <f t="shared" si="9"/>
        <v>3.4425643051025947</v>
      </c>
      <c r="I135" s="20">
        <f t="shared" si="8"/>
        <v>2.3153899268878022</v>
      </c>
    </row>
    <row r="136" spans="1:9" ht="62.25" customHeight="1" x14ac:dyDescent="0.25">
      <c r="A136" s="21" t="s">
        <v>183</v>
      </c>
      <c r="B136" s="22" t="s">
        <v>113</v>
      </c>
      <c r="C136" s="23">
        <v>553371.24</v>
      </c>
      <c r="D136" s="23">
        <v>852859</v>
      </c>
      <c r="E136" s="27">
        <v>3778220</v>
      </c>
      <c r="F136" s="27">
        <v>805241.83</v>
      </c>
      <c r="G136" s="24">
        <f t="shared" si="10"/>
        <v>0.21312730068656668</v>
      </c>
      <c r="H136" s="25">
        <f t="shared" si="9"/>
        <v>1.4551566322817933</v>
      </c>
      <c r="I136" s="20">
        <f t="shared" si="8"/>
        <v>0.94416759393991267</v>
      </c>
    </row>
    <row r="137" spans="1:9" ht="75" customHeight="1" x14ac:dyDescent="0.25">
      <c r="A137" s="35" t="s">
        <v>184</v>
      </c>
      <c r="B137" s="22" t="s">
        <v>114</v>
      </c>
      <c r="C137" s="23">
        <v>553371.24</v>
      </c>
      <c r="D137" s="23">
        <v>852859</v>
      </c>
      <c r="E137" s="27">
        <v>3778220</v>
      </c>
      <c r="F137" s="27">
        <v>805241.83</v>
      </c>
      <c r="G137" s="24">
        <f t="shared" si="10"/>
        <v>0.21312730068656668</v>
      </c>
      <c r="H137" s="25">
        <f t="shared" si="9"/>
        <v>1.4551566322817933</v>
      </c>
      <c r="I137" s="20">
        <f t="shared" ref="I137:I146" si="11">F137/D137</f>
        <v>0.94416759393991267</v>
      </c>
    </row>
    <row r="138" spans="1:9" ht="75" customHeight="1" x14ac:dyDescent="0.25">
      <c r="A138" s="35" t="s">
        <v>272</v>
      </c>
      <c r="B138" s="22" t="s">
        <v>273</v>
      </c>
      <c r="C138" s="23"/>
      <c r="D138" s="23"/>
      <c r="E138" s="27">
        <v>4999680</v>
      </c>
      <c r="F138" s="27">
        <v>1230390</v>
      </c>
      <c r="G138" s="24">
        <f t="shared" si="10"/>
        <v>0.24609375</v>
      </c>
      <c r="H138" s="25"/>
      <c r="I138" s="20"/>
    </row>
    <row r="139" spans="1:9" ht="75" customHeight="1" x14ac:dyDescent="0.25">
      <c r="A139" s="35" t="s">
        <v>274</v>
      </c>
      <c r="B139" s="22" t="s">
        <v>275</v>
      </c>
      <c r="C139" s="23"/>
      <c r="D139" s="23"/>
      <c r="E139" s="27">
        <v>4999680</v>
      </c>
      <c r="F139" s="27">
        <v>1230390</v>
      </c>
      <c r="G139" s="24">
        <f t="shared" si="10"/>
        <v>0.24609375</v>
      </c>
      <c r="H139" s="25"/>
      <c r="I139" s="20"/>
    </row>
    <row r="140" spans="1:9" ht="31.5" customHeight="1" x14ac:dyDescent="0.25">
      <c r="A140" s="21" t="s">
        <v>185</v>
      </c>
      <c r="B140" s="22" t="s">
        <v>115</v>
      </c>
      <c r="C140" s="23">
        <v>49565.75</v>
      </c>
      <c r="D140" s="23">
        <v>43598.8</v>
      </c>
      <c r="E140" s="27">
        <v>222089</v>
      </c>
      <c r="F140" s="27">
        <v>40017.53</v>
      </c>
      <c r="G140" s="24">
        <f t="shared" si="10"/>
        <v>0.18018690705077695</v>
      </c>
      <c r="H140" s="25">
        <f t="shared" si="9"/>
        <v>0.8073625436919647</v>
      </c>
      <c r="I140" s="20">
        <f t="shared" si="11"/>
        <v>0.91785851904180837</v>
      </c>
    </row>
    <row r="141" spans="1:9" ht="30.75" customHeight="1" x14ac:dyDescent="0.25">
      <c r="A141" s="21" t="s">
        <v>186</v>
      </c>
      <c r="B141" s="22" t="s">
        <v>116</v>
      </c>
      <c r="C141" s="23">
        <v>49565.75</v>
      </c>
      <c r="D141" s="23">
        <v>43598.8</v>
      </c>
      <c r="E141" s="27">
        <v>222089</v>
      </c>
      <c r="F141" s="27">
        <v>40017.53</v>
      </c>
      <c r="G141" s="24">
        <f t="shared" si="10"/>
        <v>0.18018690705077695</v>
      </c>
      <c r="H141" s="25">
        <f t="shared" si="9"/>
        <v>0.8073625436919647</v>
      </c>
      <c r="I141" s="20">
        <f t="shared" si="11"/>
        <v>0.91785851904180837</v>
      </c>
    </row>
    <row r="142" spans="1:9" ht="45.75" hidden="1" customHeight="1" x14ac:dyDescent="0.25">
      <c r="A142" s="21" t="s">
        <v>118</v>
      </c>
      <c r="B142" s="22" t="s">
        <v>117</v>
      </c>
      <c r="C142" s="22"/>
      <c r="D142" s="22"/>
      <c r="E142" s="27"/>
      <c r="F142" s="27"/>
      <c r="G142" s="24" t="e">
        <f t="shared" si="10"/>
        <v>#DIV/0!</v>
      </c>
      <c r="H142" s="25" t="e">
        <f t="shared" si="9"/>
        <v>#DIV/0!</v>
      </c>
      <c r="I142" s="20" t="e">
        <f t="shared" si="11"/>
        <v>#DIV/0!</v>
      </c>
    </row>
    <row r="143" spans="1:9" ht="45.75" hidden="1" customHeight="1" x14ac:dyDescent="0.25">
      <c r="A143" s="21" t="s">
        <v>134</v>
      </c>
      <c r="B143" s="22" t="s">
        <v>119</v>
      </c>
      <c r="C143" s="22"/>
      <c r="D143" s="22"/>
      <c r="E143" s="27"/>
      <c r="F143" s="27"/>
      <c r="G143" s="24" t="e">
        <f t="shared" si="10"/>
        <v>#DIV/0!</v>
      </c>
      <c r="H143" s="25" t="e">
        <f t="shared" si="9"/>
        <v>#DIV/0!</v>
      </c>
      <c r="I143" s="20" t="e">
        <f t="shared" si="11"/>
        <v>#DIV/0!</v>
      </c>
    </row>
    <row r="144" spans="1:9" ht="45" hidden="1" customHeight="1" x14ac:dyDescent="0.25">
      <c r="A144" s="21" t="s">
        <v>187</v>
      </c>
      <c r="B144" s="22" t="s">
        <v>119</v>
      </c>
      <c r="C144" s="22"/>
      <c r="D144" s="22"/>
      <c r="E144" s="27"/>
      <c r="F144" s="27"/>
      <c r="G144" s="24" t="e">
        <f t="shared" si="10"/>
        <v>#DIV/0!</v>
      </c>
      <c r="H144" s="25" t="e">
        <f t="shared" si="9"/>
        <v>#DIV/0!</v>
      </c>
      <c r="I144" s="20" t="e">
        <f t="shared" si="11"/>
        <v>#DIV/0!</v>
      </c>
    </row>
    <row r="145" spans="1:9" ht="15.75" hidden="1" customHeight="1" x14ac:dyDescent="0.25">
      <c r="A145" s="36"/>
      <c r="B145" s="37"/>
      <c r="C145" s="37"/>
      <c r="D145" s="37"/>
      <c r="E145" s="38"/>
      <c r="F145" s="38"/>
      <c r="G145" s="24" t="e">
        <f t="shared" si="10"/>
        <v>#DIV/0!</v>
      </c>
      <c r="H145" s="25" t="e">
        <f t="shared" si="9"/>
        <v>#DIV/0!</v>
      </c>
      <c r="I145" s="20" t="e">
        <f t="shared" si="11"/>
        <v>#DIV/0!</v>
      </c>
    </row>
    <row r="146" spans="1:9" ht="15.75" x14ac:dyDescent="0.25">
      <c r="A146" s="39" t="s">
        <v>123</v>
      </c>
      <c r="B146" s="39"/>
      <c r="C146" s="40" t="e">
        <f>C8+C90</f>
        <v>#REF!</v>
      </c>
      <c r="D146" s="40">
        <f>D8+D91</f>
        <v>36218783.609999999</v>
      </c>
      <c r="E146" s="28">
        <f>E8+E91</f>
        <v>181765726.31999999</v>
      </c>
      <c r="F146" s="28">
        <f>F8+F91</f>
        <v>35734497.359999999</v>
      </c>
      <c r="G146" s="19">
        <f t="shared" si="10"/>
        <v>0.19659645458731387</v>
      </c>
      <c r="H146" s="20" t="e">
        <f t="shared" si="9"/>
        <v>#REF!</v>
      </c>
      <c r="I146" s="20">
        <f t="shared" si="11"/>
        <v>0.98662886486706058</v>
      </c>
    </row>
    <row r="147" spans="1:9" ht="15.75" x14ac:dyDescent="0.25">
      <c r="A147" s="9"/>
      <c r="B147" s="9"/>
      <c r="C147" s="9"/>
      <c r="D147" s="9"/>
      <c r="E147" s="9"/>
      <c r="F147" s="9"/>
      <c r="G147" s="9"/>
      <c r="H147" s="11"/>
      <c r="I147" s="11"/>
    </row>
    <row r="148" spans="1:9" ht="15.75" x14ac:dyDescent="0.25">
      <c r="A148" s="9"/>
      <c r="B148" s="9"/>
      <c r="C148" s="9"/>
      <c r="D148" s="9"/>
      <c r="E148" s="9"/>
      <c r="F148" s="9"/>
      <c r="G148" s="9"/>
    </row>
  </sheetData>
  <mergeCells count="10">
    <mergeCell ref="I5:I6"/>
    <mergeCell ref="D5:D6"/>
    <mergeCell ref="A3:G3"/>
    <mergeCell ref="H5:H6"/>
    <mergeCell ref="B5:B6"/>
    <mergeCell ref="A5:A6"/>
    <mergeCell ref="G5:G6"/>
    <mergeCell ref="F5:F6"/>
    <mergeCell ref="E5:E6"/>
    <mergeCell ref="C5:C6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2021-05-18T05:34:15Z</cp:lastPrinted>
  <dcterms:created xsi:type="dcterms:W3CDTF">2016-07-05T13:04:41Z</dcterms:created>
  <dcterms:modified xsi:type="dcterms:W3CDTF">2021-05-21T08:39:21Z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