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Доходы!$4:$6</definedName>
  </definedNames>
  <calcPr calcId="145621"/>
</workbook>
</file>

<file path=xl/calcChain.xml><?xml version="1.0" encoding="utf-8"?>
<calcChain xmlns="http://schemas.openxmlformats.org/spreadsheetml/2006/main">
  <c r="F65" i="2" l="1"/>
  <c r="I156" i="2" l="1"/>
  <c r="I157" i="2"/>
  <c r="I158" i="2"/>
  <c r="G152" i="2"/>
  <c r="G153" i="2"/>
  <c r="G154" i="2"/>
  <c r="G155" i="2"/>
  <c r="I93" i="2"/>
  <c r="I94" i="2"/>
  <c r="I95" i="2"/>
  <c r="F128" i="2" l="1"/>
  <c r="E128" i="2"/>
  <c r="I134" i="2"/>
  <c r="I133" i="2"/>
  <c r="D58" i="2"/>
  <c r="F58" i="2"/>
  <c r="E58" i="2"/>
  <c r="I63" i="2" l="1"/>
  <c r="G64" i="2"/>
  <c r="I64" i="2"/>
  <c r="F53" i="2"/>
  <c r="E53" i="2"/>
  <c r="F49" i="2"/>
  <c r="E49" i="2"/>
  <c r="G63" i="2" l="1"/>
  <c r="D143" i="2"/>
  <c r="D128" i="2"/>
  <c r="D105" i="2"/>
  <c r="D98" i="2"/>
  <c r="D88" i="2"/>
  <c r="D65" i="2"/>
  <c r="D53" i="2"/>
  <c r="D52" i="2" s="1"/>
  <c r="D49" i="2"/>
  <c r="D45" i="2" s="1"/>
  <c r="D44" i="2" s="1"/>
  <c r="D36" i="2"/>
  <c r="D35" i="2"/>
  <c r="D29" i="2"/>
  <c r="D24" i="2"/>
  <c r="D20" i="2" s="1"/>
  <c r="D15" i="2"/>
  <c r="D14" i="2" s="1"/>
  <c r="D9" i="2"/>
  <c r="D8" i="2" s="1"/>
  <c r="D97" i="2" l="1"/>
  <c r="D96" i="2" s="1"/>
  <c r="I96" i="2" s="1"/>
  <c r="G62" i="2"/>
  <c r="I62" i="2"/>
  <c r="G61" i="2"/>
  <c r="D7" i="2"/>
  <c r="D159" i="2" s="1"/>
  <c r="I110" i="2"/>
  <c r="I111" i="2"/>
  <c r="I10" i="2"/>
  <c r="I11" i="2"/>
  <c r="I12" i="2"/>
  <c r="I13" i="2"/>
  <c r="I16" i="2"/>
  <c r="I17" i="2"/>
  <c r="I18" i="2"/>
  <c r="I19" i="2"/>
  <c r="I21" i="2"/>
  <c r="I22" i="2"/>
  <c r="I25" i="2"/>
  <c r="I26" i="2"/>
  <c r="I27" i="2"/>
  <c r="I28" i="2"/>
  <c r="I30" i="2"/>
  <c r="I31" i="2"/>
  <c r="I32" i="2"/>
  <c r="I33" i="2"/>
  <c r="I34" i="2"/>
  <c r="I37" i="2"/>
  <c r="I38" i="2"/>
  <c r="I39" i="2"/>
  <c r="I40" i="2"/>
  <c r="I41" i="2"/>
  <c r="I42" i="2"/>
  <c r="I43" i="2"/>
  <c r="I46" i="2"/>
  <c r="I47" i="2"/>
  <c r="I50" i="2"/>
  <c r="I51" i="2"/>
  <c r="I54" i="2"/>
  <c r="I55" i="2"/>
  <c r="I56" i="2"/>
  <c r="I57" i="2"/>
  <c r="I61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9" i="2"/>
  <c r="I90" i="2"/>
  <c r="I99" i="2"/>
  <c r="I100" i="2"/>
  <c r="I101" i="2"/>
  <c r="I102" i="2"/>
  <c r="I103" i="2"/>
  <c r="I104" i="2"/>
  <c r="I106" i="2"/>
  <c r="I107" i="2"/>
  <c r="I108" i="2"/>
  <c r="I109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9" i="2"/>
  <c r="I130" i="2"/>
  <c r="I131" i="2"/>
  <c r="I132" i="2"/>
  <c r="I135" i="2"/>
  <c r="I136" i="2"/>
  <c r="I139" i="2"/>
  <c r="I140" i="2"/>
  <c r="I144" i="2"/>
  <c r="I145" i="2"/>
  <c r="I146" i="2"/>
  <c r="I147" i="2"/>
  <c r="I150" i="2"/>
  <c r="I151" i="2"/>
  <c r="G60" i="2" l="1"/>
  <c r="I60" i="2"/>
  <c r="F143" i="2"/>
  <c r="I143" i="2" s="1"/>
  <c r="E143" i="2"/>
  <c r="F105" i="2"/>
  <c r="I105" i="2" s="1"/>
  <c r="I88" i="2"/>
  <c r="I24" i="2"/>
  <c r="G59" i="2" l="1"/>
  <c r="I59" i="2"/>
  <c r="I65" i="2"/>
  <c r="E105" i="2"/>
  <c r="G119" i="2"/>
  <c r="G118" i="2"/>
  <c r="F36" i="2" l="1"/>
  <c r="I36" i="2" s="1"/>
  <c r="I58" i="2" l="1"/>
  <c r="G58" i="2"/>
  <c r="I128" i="2"/>
  <c r="G146" i="2"/>
  <c r="G147" i="2"/>
  <c r="G55" i="2" l="1"/>
  <c r="G66" i="2"/>
  <c r="G67" i="2"/>
  <c r="G68" i="2"/>
  <c r="G69" i="2"/>
  <c r="G70" i="2"/>
  <c r="G71" i="2"/>
  <c r="G72" i="2"/>
  <c r="G73" i="2"/>
  <c r="G74" i="2"/>
  <c r="G75" i="2"/>
  <c r="G80" i="2"/>
  <c r="G81" i="2"/>
  <c r="G82" i="2"/>
  <c r="G83" i="2"/>
  <c r="G84" i="2"/>
  <c r="G85" i="2"/>
  <c r="G86" i="2"/>
  <c r="G87" i="2"/>
  <c r="E65" i="2"/>
  <c r="I49" i="2" l="1"/>
  <c r="F20" i="2"/>
  <c r="I20" i="2" s="1"/>
  <c r="E20" i="2"/>
  <c r="G28" i="2"/>
  <c r="G27" i="2"/>
  <c r="G54" i="2" l="1"/>
  <c r="G113" i="2"/>
  <c r="G112" i="2"/>
  <c r="F98" i="2"/>
  <c r="E98" i="2"/>
  <c r="I98" i="2" l="1"/>
  <c r="I97" i="2"/>
  <c r="F52" i="2"/>
  <c r="I52" i="2" s="1"/>
  <c r="I53" i="2"/>
  <c r="G51" i="2"/>
  <c r="F35" i="2"/>
  <c r="I35" i="2" s="1"/>
  <c r="H15" i="2" l="1"/>
  <c r="H14" i="2" s="1"/>
  <c r="E15" i="2"/>
  <c r="F15" i="2"/>
  <c r="E8" i="2"/>
  <c r="C20" i="2"/>
  <c r="C143" i="2"/>
  <c r="C129" i="2"/>
  <c r="C128" i="2" s="1"/>
  <c r="C105" i="2"/>
  <c r="C98" i="2"/>
  <c r="C65" i="2"/>
  <c r="C58" i="2"/>
  <c r="C52" i="2"/>
  <c r="C49" i="2"/>
  <c r="C45" i="2" s="1"/>
  <c r="C44" i="2" s="1"/>
  <c r="H51" i="2"/>
  <c r="C36" i="2"/>
  <c r="C35" i="2" s="1"/>
  <c r="C15" i="2"/>
  <c r="C14" i="2" s="1"/>
  <c r="C9" i="2"/>
  <c r="C8" i="2" s="1"/>
  <c r="F14" i="2" l="1"/>
  <c r="I14" i="2" s="1"/>
  <c r="I15" i="2"/>
  <c r="F8" i="2"/>
  <c r="I9" i="2"/>
  <c r="C97" i="2"/>
  <c r="C96" i="2" s="1"/>
  <c r="C7" i="2"/>
  <c r="C159" i="2" s="1"/>
  <c r="E14" i="2"/>
  <c r="G15" i="2"/>
  <c r="H10" i="2"/>
  <c r="H11" i="2"/>
  <c r="H12" i="2"/>
  <c r="H13" i="2"/>
  <c r="H22" i="2"/>
  <c r="H24" i="2"/>
  <c r="H25" i="2"/>
  <c r="H30" i="2"/>
  <c r="H31" i="2"/>
  <c r="H32" i="2"/>
  <c r="H33" i="2"/>
  <c r="H34" i="2"/>
  <c r="H37" i="2"/>
  <c r="H38" i="2"/>
  <c r="H39" i="2"/>
  <c r="H40" i="2"/>
  <c r="H41" i="2"/>
  <c r="H42" i="2"/>
  <c r="H43" i="2"/>
  <c r="H46" i="2"/>
  <c r="H47" i="2"/>
  <c r="H48" i="2"/>
  <c r="H50" i="2"/>
  <c r="H53" i="2"/>
  <c r="H56" i="2"/>
  <c r="H57" i="2"/>
  <c r="H58" i="2"/>
  <c r="H59" i="2"/>
  <c r="H60" i="2"/>
  <c r="H61" i="2"/>
  <c r="H65" i="2"/>
  <c r="H93" i="2"/>
  <c r="H94" i="2"/>
  <c r="H95" i="2"/>
  <c r="H96" i="2"/>
  <c r="H97" i="2"/>
  <c r="H98" i="2"/>
  <c r="H99" i="2"/>
  <c r="H100" i="2"/>
  <c r="H101" i="2"/>
  <c r="H102" i="2"/>
  <c r="H103" i="2"/>
  <c r="H104" i="2"/>
  <c r="H128" i="2"/>
  <c r="H129" i="2"/>
  <c r="H130" i="2"/>
  <c r="H131" i="2"/>
  <c r="H132" i="2"/>
  <c r="H135" i="2"/>
  <c r="H136" i="2"/>
  <c r="H143" i="2"/>
  <c r="H144" i="2"/>
  <c r="H145" i="2"/>
  <c r="H150" i="2"/>
  <c r="H151" i="2"/>
  <c r="H156" i="2"/>
  <c r="H157" i="2"/>
  <c r="H158" i="2"/>
  <c r="I8" i="2" l="1"/>
  <c r="H52" i="2"/>
  <c r="F29" i="2"/>
  <c r="I29" i="2" s="1"/>
  <c r="H29" i="2" l="1"/>
  <c r="H21" i="2"/>
  <c r="F45" i="2"/>
  <c r="I45" i="2" s="1"/>
  <c r="H49" i="2"/>
  <c r="H35" i="2"/>
  <c r="H36" i="2"/>
  <c r="H9" i="2"/>
  <c r="E29" i="2"/>
  <c r="E7" i="2" s="1"/>
  <c r="E159" i="2" s="1"/>
  <c r="E36" i="2"/>
  <c r="E35" i="2" s="1"/>
  <c r="E45" i="2"/>
  <c r="E44" i="2" s="1"/>
  <c r="E52" i="2"/>
  <c r="G138" i="2"/>
  <c r="G137" i="2"/>
  <c r="G117" i="2"/>
  <c r="G116" i="2"/>
  <c r="H20" i="2" l="1"/>
  <c r="H8" i="2"/>
  <c r="F44" i="2"/>
  <c r="H45" i="2"/>
  <c r="G8" i="2"/>
  <c r="G9" i="2"/>
  <c r="G10" i="2"/>
  <c r="G11" i="2"/>
  <c r="G12" i="2"/>
  <c r="G13" i="2"/>
  <c r="G16" i="2"/>
  <c r="G17" i="2"/>
  <c r="G18" i="2"/>
  <c r="G19" i="2"/>
  <c r="G20" i="2"/>
  <c r="G21" i="2"/>
  <c r="G22" i="2"/>
  <c r="G24" i="2"/>
  <c r="G25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5" i="2"/>
  <c r="G46" i="2"/>
  <c r="G47" i="2"/>
  <c r="G48" i="2"/>
  <c r="G49" i="2"/>
  <c r="G50" i="2"/>
  <c r="G52" i="2"/>
  <c r="G53" i="2"/>
  <c r="G56" i="2"/>
  <c r="G57" i="2"/>
  <c r="G65" i="2"/>
  <c r="G96" i="2"/>
  <c r="G97" i="2"/>
  <c r="G98" i="2"/>
  <c r="G99" i="2"/>
  <c r="G100" i="2"/>
  <c r="G101" i="2"/>
  <c r="G102" i="2"/>
  <c r="G105" i="2"/>
  <c r="G106" i="2"/>
  <c r="G107" i="2"/>
  <c r="G108" i="2"/>
  <c r="G10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43" i="2"/>
  <c r="G144" i="2"/>
  <c r="G145" i="2"/>
  <c r="G150" i="2"/>
  <c r="G151" i="2"/>
  <c r="I44" i="2" l="1"/>
  <c r="F7" i="2"/>
  <c r="H44" i="2"/>
  <c r="G14" i="2"/>
  <c r="G44" i="2"/>
  <c r="I7" i="2" l="1"/>
  <c r="F159" i="2"/>
  <c r="G159" i="2" s="1"/>
  <c r="H7" i="2"/>
  <c r="G7" i="2"/>
  <c r="H159" i="2" l="1"/>
  <c r="I159" i="2"/>
</calcChain>
</file>

<file path=xl/sharedStrings.xml><?xml version="1.0" encoding="utf-8"?>
<sst xmlns="http://schemas.openxmlformats.org/spreadsheetml/2006/main" count="322" uniqueCount="315">
  <si>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</si>
  <si>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</si>
  <si>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</si>
  <si>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</si>
  <si>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</si>
  <si>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</si>
  <si>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</si>
  <si>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</si>
  <si>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</si>
  <si>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</si>
  <si>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</si>
  <si>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</si>
  <si>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</si>
  <si>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</si>
  <si>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</si>
  <si>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</si>
  <si>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</si>
  <si>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</si>
  <si>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</si>
  <si>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</si>
  <si>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</si>
  <si>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</si>
  <si>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</si>
  <si>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</si>
  <si>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</si>
  <si>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</si>
  <si>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</si>
  <si>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</si>
  <si>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</si>
  <si>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</si>
  <si>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</si>
  <si>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</si>
  <si>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</si>
  <si>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</si>
  <si>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</si>
  <si>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</si>
  <si>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</si>
  <si>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</si>
  <si>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</si>
  <si>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</si>
  <si>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</si>
  <si>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</si>
  <si>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</si>
  <si>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</si>
  <si>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</si>
  <si>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</si>
  <si>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</si>
  <si>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</si>
  <si>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</si>
  <si>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</si>
  <si>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</si>
  <si>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</si>
  <si>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</si>
  <si>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</si>
  <si>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</si>
  <si>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</si>
  <si>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</si>
  <si>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</si>
  <si>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</si>
  <si>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</si>
  <si>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</si>
  <si>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</si>
  <si>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</si>
  <si>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</si>
  <si>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</si>
  <si>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</si>
  <si>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</si>
  <si>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</si>
  <si>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</si>
  <si>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</si>
  <si>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</si>
  <si>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</si>
  <si>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</si>
  <si>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</si>
  <si>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</si>
  <si>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</si>
  <si>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</si>
  <si>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</si>
  <si>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</si>
  <si>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</si>
  <si>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</si>
  <si>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</si>
  <si>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</si>
  <si>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</si>
  <si>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</si>
  <si>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</si>
  <si>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</si>
  <si>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</si>
  <si>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</si>
  <si>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</si>
  <si>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</si>
  <si>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</si>
  <si>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</si>
  <si>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</si>
  <si>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</si>
  <si>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</si>
  <si>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</si>
  <si>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</si>
  <si>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</si>
  <si>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</si>
  <si>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</si>
  <si>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</si>
  <si>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</si>
  <si>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</si>
  <si>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</si>
  <si>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</si>
  <si>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</si>
  <si>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</si>
  <si>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</si>
  <si>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</si>
  <si>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</si>
  <si>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</si>
  <si>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</si>
  <si>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</si>
  <si>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</si>
  <si>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</si>
  <si>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</si>
  <si>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</si>
  <si>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</si>
  <si>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</si>
  <si>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</si>
  <si>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</si>
  <si>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</si>
  <si>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</si>
  <si>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</si>
  <si>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</si>
  <si>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</si>
  <si>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</si>
  <si>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</si>
  <si>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</si>
  <si>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</si>
  <si>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</si>
  <si>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</si>
  <si>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</si>
  <si>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</si>
  <si>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</si>
  <si>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Прочие дотации</t>
  </si>
  <si>
    <t>Субсидия бюджетам на поддержку отрасли культуры</t>
  </si>
  <si>
    <t>Прочие дотации бюджетам муниципальных районов</t>
  </si>
  <si>
    <t>000 1120104101 0000 120</t>
  </si>
  <si>
    <t xml:space="preserve"> 000 1140601305 0000 430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</si>
  <si>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</si>
  <si>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</si>
  <si>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</si>
  <si>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</si>
  <si>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</si>
  <si>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</si>
  <si>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</si>
  <si>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</si>
  <si>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</si>
  <si>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</si>
  <si>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</si>
  <si>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</si>
  <si>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</si>
  <si>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</si>
  <si>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</si>
  <si>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</si>
  <si>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</si>
  <si>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</si>
  <si>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</si>
  <si>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</si>
  <si>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</si>
  <si>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</si>
  <si>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</si>
  <si>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</si>
  <si>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</si>
  <si>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</si>
  <si>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</si>
  <si>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</si>
  <si>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</si>
  <si>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</si>
  <si>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</si>
  <si>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</si>
  <si>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</si>
  <si>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</si>
  <si>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</si>
  <si>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</si>
  <si>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</si>
  <si>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</si>
  <si>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</si>
  <si>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</si>
  <si>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</si>
  <si>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</si>
  <si>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</si>
  <si>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</si>
  <si>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</si>
  <si>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</si>
  <si>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</si>
  <si>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</si>
  <si>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</si>
  <si>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</si>
  <si>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</si>
  <si>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</si>
  <si>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</si>
  <si>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</si>
  <si>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</si>
  <si>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</si>
  <si>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</si>
  <si>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</si>
  <si>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</si>
  <si>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</si>
  <si>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</si>
  <si>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</si>
  <si>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</si>
  <si>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</si>
  <si>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</si>
  <si>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 xml:space="preserve"> 000 1130206000 0000 130</t>
  </si>
  <si>
    <t xml:space="preserve"> 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</si>
  <si>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</si>
  <si>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</si>
  <si>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</si>
  <si>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000 1160105301 0000 140</t>
  </si>
  <si>
    <t>000 1160106001 0000 140</t>
  </si>
  <si>
    <t>000 1160106301 0000 140</t>
  </si>
  <si>
    <t>000 1160107001 0000 140</t>
  </si>
  <si>
    <t>000 1160107301 0000 140</t>
  </si>
  <si>
    <t>000 116115001 0000 140</t>
  </si>
  <si>
    <t>000 116115301 0000 140</t>
  </si>
  <si>
    <t>000 1160120001 0000 140</t>
  </si>
  <si>
    <t>000 1160120301 0000 140</t>
  </si>
  <si>
    <t>000 116012000 0000 140</t>
  </si>
  <si>
    <t>000 1161012301 0000 1410</t>
  </si>
  <si>
    <t>000 1161012901 0000 140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</si>
  <si>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</si>
  <si>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</si>
  <si>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</si>
  <si>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</si>
  <si>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</si>
  <si>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</si>
  <si>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</si>
  <si>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</si>
  <si>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</si>
  <si>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</si>
  <si>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</si>
  <si>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</si>
  <si>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</si>
  <si>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000 2023546900 0000 150</t>
  </si>
  <si>
    <t>000 2023546905 0000 150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</si>
  <si>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</si>
  <si>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</si>
  <si>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 xml:space="preserve"> </t>
  </si>
  <si>
    <t>Процент исполнения к уточненным параметрам доходов</t>
  </si>
  <si>
    <t>000 1160108001 0000 140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</si>
  <si>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</si>
  <si>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</si>
  <si>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</si>
  <si>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000 116114001 0000 140</t>
  </si>
  <si>
    <t>000 116114301 0000 140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</si>
  <si>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</si>
  <si>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</si>
  <si>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000 116117001 0000 140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</si>
  <si>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</si>
  <si>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</si>
  <si>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</si>
  <si>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000 116119001 0000 140</t>
  </si>
  <si>
    <t>000 116119301 0000 140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</si>
  <si>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</si>
  <si>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</si>
  <si>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>000 1160133000 0000 140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</si>
  <si>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</si>
  <si>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</si>
  <si>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</si>
  <si>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</si>
  <si>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</si>
  <si>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000 1 16 0200002 0000 140</t>
  </si>
  <si>
    <t>000 1 16 0201002 0000 140</t>
  </si>
  <si>
    <t>000 20225304 0000 150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</si>
  <si>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</si>
  <si>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000 2022530405 0000 150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</si>
  <si>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</si>
  <si>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000 20245303 0000 150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</si>
  <si>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</si>
  <si>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</si>
  <si>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</si>
  <si>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000 1050400002 0000 110</t>
  </si>
  <si>
    <t>Налог, взимаемый в связи с применением патентной системы налогооблажения</t>
  </si>
  <si>
    <t>000 1050402002 0000 110</t>
  </si>
  <si>
    <t>Налог, взимаемый в связи с применением патентной системы налогооблажения, зачисляемый в бюджеты муниципальный районов</t>
  </si>
  <si>
    <t>5</t>
  </si>
  <si>
    <t>000 1050302001 0000 110</t>
  </si>
  <si>
    <t xml:space="preserve">  Единый сельскохозяйственный налог(за налоговые периоды, истекшие до 1 числа 2011 года)</t>
  </si>
  <si>
    <t>000 2024539005 0000 150</t>
  </si>
  <si>
    <t>000 2024539000 0000 150</t>
  </si>
  <si>
    <t xml:space="preserve">  Межбюджетные трансферты, передаваемые бюджетам на финансовое обеспечение дорожной деятельности</t>
  </si>
  <si>
    <t xml:space="preserve">  Межбюджетные трансферты, передаваемые бюджетам муниципальных районов на финансовое обеспечение дорожной деятельности</t>
  </si>
  <si>
    <t>000 2022522800 0000 150</t>
  </si>
  <si>
    <t>000 2022522805 0000 150</t>
  </si>
  <si>
    <t xml:space="preserve">  Субсидии бюджетам на оснащениу объектов спортивной инфраструктуры спортивно-техническим оборудованием</t>
  </si>
  <si>
    <t xml:space="preserve">  Субсидии бюджетам муниципальных районов на оснащениу объектов спортивной инфраструктуры спортивно-техническим оборудованием</t>
  </si>
  <si>
    <t>Кассовое исполнение 9 месяцев 2021 года</t>
  </si>
  <si>
    <t>6</t>
  </si>
  <si>
    <t>Кассовое исполнение за 9 месяцев 2022 года</t>
  </si>
  <si>
    <t>Уточненные назначения на 2022 год</t>
  </si>
  <si>
    <t>Темп роста 2022 года к соответстивующему периоду</t>
  </si>
  <si>
    <t xml:space="preserve"> 000 1050202002 0000 110</t>
  </si>
  <si>
    <t xml:space="preserve">  Единый налог на вмененный доход для отдельных видов деятельности( за налоговые периоды, истекшие до 1 января 2011 года)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</si>
  <si>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</si>
  <si>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</si>
  <si>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000 1140205005 0000 410</t>
  </si>
  <si>
    <t>Доходы от реализации имущества, находящегося в собственности муниципальных районов(за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</si>
  <si>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000 1140205305 0000 410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</si>
  <si>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</si>
  <si>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000 2180000000 0000 000</t>
  </si>
  <si>
    <t>ДОХОДЫ БЮДЖЕТОВ БЮДЖЕТНОЙ СИСИТЕМЫ РОССИЙСКОЙ ФЕДЕРАЦИИ ОТ ВОЗВРАТА ОСТАТКОВ СУБСИДИЙ, СУБВЕНЦИЙ И ИНЫХ МЕЖБЮДЖЕТНЫХ ТРАСФЕРТОВ, ИМЕЮЩИХ ЦЕЛЕВОЕ НАЗНАЧЕНИЕ, ПРОШЛЫХ ЛЕТ</t>
  </si>
  <si>
    <t>000 2180000000 0000 150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</si>
  <si>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</si>
  <si>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000 2180000005 0000 150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</si>
  <si>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</si>
  <si>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000 2186001005 0000 150</t>
  </si>
  <si>
    <t>Доходы бюджетов муниципальных районов от возврата прочих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 из бюджетов поселений</t>
  </si>
  <si>
    <t>000 1161100001 0000 140</t>
  </si>
  <si>
    <t>000 1161105001 0000 140</t>
  </si>
  <si>
    <t>Платежи, уплаченные в целях возмещения ущерба</t>
  </si>
  <si>
    <t>Платежи по искам о возмещении вреда,причиненного окружающей окружающей среде, а также платежи,уплачиваемые при добровольном возмещении вреда,причиненного окружающей среде( за исключением вреда, причиненного окружающей среде на особо охраняемых природных территориях,а так же вреда , причиненноговодным объектам),подлежащие зачислению в бюджет муниципальнго образования</t>
  </si>
  <si>
    <t>Доходы бюджета Жирятинского муниципального  района Брянской области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</si>
</sst>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20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0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horizontal="right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13" fillId="4" borderId="51" xfId="184" applyNumberFormat="1" applyFont="1" applyFill="1" applyBorder="1" applyAlignment="1" applyProtection="1">
      <alignment horizontal="right"/>
      <protection locked="0"/>
    </xf>
    <xf numFmtId="165" fontId="3" fillId="4" borderId="51" xfId="184" applyNumberFormat="1" applyFont="1" applyFill="1" applyBorder="1" applyProtection="1">
      <protection locked="0"/>
    </xf>
    <xf numFmtId="4" fontId="13" fillId="4" borderId="51" xfId="29" applyNumberFormat="1" applyFont="1" applyFill="1" applyBorder="1" applyProtection="1">
      <alignment horizontal="right"/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7" fillId="4" borderId="51" xfId="29" applyNumberFormat="1" applyFont="1" applyFill="1" applyBorder="1" applyProtection="1">
      <alignment horizontal="right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0" fontId="15" fillId="4" borderId="51" xfId="32" applyNumberFormat="1" applyFont="1" applyFill="1" applyBorder="1" applyAlignment="1" applyProtection="1">
      <alignment wrapText="1"/>
    </xf>
    <xf numFmtId="43" fontId="15" fillId="4" borderId="51" xfId="185" applyFont="1" applyFill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165" fontId="13" fillId="4" borderId="51" xfId="184" applyNumberFormat="1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wrapText="1"/>
      <protection locked="0"/>
    </xf>
    <xf numFmtId="0" fontId="0" fillId="0" borderId="51" xfId="0" applyBorder="1" applyProtection="1">
      <protection locked="0"/>
    </xf>
    <xf numFmtId="165" fontId="18" fillId="0" borderId="51" xfId="184" applyNumberFormat="1" applyFont="1" applyBorder="1" applyProtection="1">
      <protection locked="0"/>
    </xf>
    <xf numFmtId="165" fontId="19" fillId="0" borderId="51" xfId="184" applyNumberFormat="1" applyFont="1" applyBorder="1" applyProtection="1">
      <protection locked="0"/>
    </xf>
    <xf numFmtId="0" fontId="14" fillId="4" borderId="53" xfId="36" applyNumberFormat="1" applyFont="1" applyFill="1" applyBorder="1" applyAlignment="1" applyProtection="1">
      <alignment wrapText="1"/>
      <protection locked="0"/>
    </xf>
    <xf numFmtId="43" fontId="14" fillId="4" borderId="53" xfId="185" applyFont="1" applyFill="1" applyBorder="1" applyAlignment="1" applyProtection="1">
      <alignment wrapText="1"/>
      <protection locked="0"/>
    </xf>
    <xf numFmtId="49" fontId="13" fillId="4" borderId="54" xfId="38" applyNumberFormat="1" applyFont="1" applyFill="1" applyBorder="1" applyProtection="1">
      <alignment horizontal="center"/>
      <protection locked="0"/>
    </xf>
    <xf numFmtId="0" fontId="13" fillId="4" borderId="54" xfId="36" applyNumberFormat="1" applyFont="1" applyFill="1" applyBorder="1" applyAlignment="1" applyProtection="1">
      <alignment wrapText="1"/>
      <protection locked="0"/>
    </xf>
    <xf numFmtId="43" fontId="13" fillId="4" borderId="54" xfId="185" applyFont="1" applyFill="1" applyBorder="1" applyAlignment="1" applyProtection="1">
      <alignment wrapText="1"/>
      <protection locked="0"/>
    </xf>
    <xf numFmtId="4" fontId="15" fillId="4" borderId="54" xfId="29" applyNumberFormat="1" applyFont="1" applyFill="1" applyBorder="1" applyProtection="1">
      <alignment horizontal="right"/>
      <protection locked="0"/>
    </xf>
    <xf numFmtId="165" fontId="13" fillId="4" borderId="54" xfId="184" applyNumberFormat="1" applyFont="1" applyFill="1" applyBorder="1" applyAlignment="1" applyProtection="1">
      <alignment horizontal="right"/>
      <protection locked="0"/>
    </xf>
    <xf numFmtId="165" fontId="3" fillId="4" borderId="54" xfId="184" applyNumberFormat="1" applyFont="1" applyFill="1" applyBorder="1" applyProtection="1">
      <protection locked="0"/>
    </xf>
    <xf numFmtId="165" fontId="18" fillId="0" borderId="54" xfId="184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58" xfId="0" applyBorder="1" applyProtection="1">
      <protection locked="0"/>
    </xf>
    <xf numFmtId="0" fontId="15" fillId="0" borderId="52" xfId="0" applyFont="1" applyBorder="1" applyAlignment="1" applyProtection="1">
      <alignment vertical="top" wrapText="1"/>
      <protection locked="0"/>
    </xf>
    <xf numFmtId="0" fontId="15" fillId="0" borderId="54" xfId="0" applyFont="1" applyBorder="1" applyAlignment="1">
      <alignment vertical="top" wrapText="1"/>
    </xf>
    <xf numFmtId="0" fontId="14" fillId="0" borderId="1" xfId="5" applyNumberFormat="1" applyFont="1" applyAlignment="1" applyProtection="1">
      <alignment horizontal="center"/>
      <protection locked="0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7" xfId="0" applyNumberFormat="1" applyFont="1" applyFill="1" applyBorder="1" applyAlignment="1" applyProtection="1">
      <alignment horizontal="center" vertical="center" wrapText="1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4" xfId="24" applyNumberFormat="1" applyFont="1" applyFill="1" applyBorder="1" applyAlignment="1" applyProtection="1">
      <alignment horizontal="center" vertical="center" wrapText="1"/>
      <protection locked="0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49" fontId="13" fillId="4" borderId="52" xfId="0" applyNumberFormat="1" applyFont="1" applyFill="1" applyBorder="1" applyAlignment="1" applyProtection="1">
      <alignment horizontal="center" vertical="center" wrapText="1"/>
    </xf>
    <xf numFmtId="0" fontId="0" fillId="0" borderId="54" xfId="0" applyBorder="1" applyAlignment="1">
      <alignment horizontal="center" vertical="center" wrapText="1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abSelected="1" zoomScaleNormal="100" workbookViewId="0">
      <selection activeCell="F1" sqref="F1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hidden="1" customWidth="1"/>
    <col min="4" max="4" width="18.28515625" style="1" customWidth="1"/>
    <col min="5" max="5" width="17.5703125" style="1" customWidth="1"/>
    <col min="6" max="6" width="18.28515625" style="1" customWidth="1"/>
    <col min="7" max="7" width="15.42578125" style="1" customWidth="1"/>
    <col min="8" max="8" width="15" style="1" hidden="1" customWidth="1"/>
    <col min="9" max="9" width="12.5703125" style="1" customWidth="1"/>
    <col min="10" max="16384" width="9.140625" style="1"/>
  </cols>
  <sheetData>
    <row r="1" spans="1:9" ht="15" customHeight="1" x14ac:dyDescent="0.25">
      <c r="A1" s="5"/>
      <c r="B1" s="5"/>
      <c r="C1" s="5"/>
      <c r="D1" s="5"/>
      <c r="E1" s="5"/>
      <c r="F1" s="6"/>
      <c r="G1" s="6"/>
      <c r="H1" s="2"/>
    </row>
    <row r="2" spans="1:9" ht="19.5" customHeight="1" x14ac:dyDescent="0.25">
      <c r="A2" s="53" t="s">
        <v>314</v>
      </c>
      <c r="B2" s="53"/>
      <c r="C2" s="53"/>
      <c r="D2" s="53"/>
      <c r="E2" s="53"/>
      <c r="F2" s="53"/>
      <c r="G2" s="53"/>
      <c r="H2" s="2"/>
      <c r="I2" s="1" t="s">
        <v>240</v>
      </c>
    </row>
    <row r="3" spans="1:9" ht="24.75" customHeight="1" x14ac:dyDescent="0.25">
      <c r="A3" s="7"/>
      <c r="B3" s="3"/>
      <c r="C3" s="3"/>
      <c r="D3" s="3"/>
      <c r="E3" s="4"/>
      <c r="F3" s="6"/>
      <c r="G3" s="6"/>
      <c r="H3" s="2"/>
    </row>
    <row r="4" spans="1:9" ht="11.25" customHeight="1" x14ac:dyDescent="0.25">
      <c r="A4" s="58" t="s">
        <v>120</v>
      </c>
      <c r="B4" s="56" t="s">
        <v>121</v>
      </c>
      <c r="C4" s="62" t="s">
        <v>204</v>
      </c>
      <c r="D4" s="64" t="s">
        <v>289</v>
      </c>
      <c r="E4" s="60" t="s">
        <v>292</v>
      </c>
      <c r="F4" s="60" t="s">
        <v>291</v>
      </c>
      <c r="G4" s="60" t="s">
        <v>241</v>
      </c>
      <c r="H4" s="54" t="s">
        <v>205</v>
      </c>
      <c r="I4" s="51" t="s">
        <v>293</v>
      </c>
    </row>
    <row r="5" spans="1:9" ht="78.75" customHeight="1" x14ac:dyDescent="0.25">
      <c r="A5" s="59"/>
      <c r="B5" s="57"/>
      <c r="C5" s="63"/>
      <c r="D5" s="65"/>
      <c r="E5" s="61"/>
      <c r="F5" s="61"/>
      <c r="G5" s="61"/>
      <c r="H5" s="55"/>
      <c r="I5" s="52"/>
    </row>
    <row r="6" spans="1:9" ht="11.45" customHeight="1" x14ac:dyDescent="0.25">
      <c r="A6" s="10" t="s">
        <v>0</v>
      </c>
      <c r="B6" s="10" t="s">
        <v>1</v>
      </c>
      <c r="C6" s="10"/>
      <c r="D6" s="10" t="s">
        <v>2</v>
      </c>
      <c r="E6" s="11" t="s">
        <v>3</v>
      </c>
      <c r="F6" s="11" t="s">
        <v>278</v>
      </c>
      <c r="G6" s="11" t="s">
        <v>290</v>
      </c>
      <c r="H6" s="12"/>
      <c r="I6" s="37">
        <v>7</v>
      </c>
    </row>
    <row r="7" spans="1:9" ht="27.75" customHeight="1" x14ac:dyDescent="0.25">
      <c r="A7" s="13" t="s">
        <v>5</v>
      </c>
      <c r="B7" s="14" t="s">
        <v>4</v>
      </c>
      <c r="C7" s="15" t="e">
        <f>C8+C14+C20+C29+C35+C44+C52+C58+C65</f>
        <v>#REF!</v>
      </c>
      <c r="D7" s="15">
        <f>D8+D14+D20+D29+D35+D44++D52+++D58+D65+D93</f>
        <v>38122044.579999991</v>
      </c>
      <c r="E7" s="15">
        <f>E8+E14+E20+E29+E35+E44++E52+++E58+E65+E93</f>
        <v>59263977.329999998</v>
      </c>
      <c r="F7" s="15">
        <f>F8+F14+F20+F29+F35+F44++F52+++F58+F65+F93</f>
        <v>46646855.909999989</v>
      </c>
      <c r="G7" s="16">
        <f>F7/E7</f>
        <v>0.78710302635032392</v>
      </c>
      <c r="H7" s="17" t="e">
        <f>F7/C7</f>
        <v>#REF!</v>
      </c>
      <c r="I7" s="39">
        <f>F7/D7</f>
        <v>1.2236189434202691</v>
      </c>
    </row>
    <row r="8" spans="1:9" ht="26.25" customHeight="1" x14ac:dyDescent="0.25">
      <c r="A8" s="13" t="s">
        <v>7</v>
      </c>
      <c r="B8" s="14" t="s">
        <v>6</v>
      </c>
      <c r="C8" s="15">
        <f>C9</f>
        <v>7575174.8300000001</v>
      </c>
      <c r="D8" s="15">
        <f t="shared" ref="D8:F8" si="0">D9</f>
        <v>24861838.77</v>
      </c>
      <c r="E8" s="15">
        <f t="shared" si="0"/>
        <v>41622376</v>
      </c>
      <c r="F8" s="15">
        <f t="shared" si="0"/>
        <v>30394061.199999999</v>
      </c>
      <c r="G8" s="16">
        <f t="shared" ref="G8:G87" si="1">F8/E8</f>
        <v>0.73023368968652824</v>
      </c>
      <c r="H8" s="17">
        <f t="shared" ref="H8:H65" si="2">F8/C8</f>
        <v>4.0123247162072424</v>
      </c>
      <c r="I8" s="39">
        <f t="shared" ref="I8:I75" si="3">F8/D8</f>
        <v>1.2225186351331165</v>
      </c>
    </row>
    <row r="9" spans="1:9" ht="33" customHeight="1" x14ac:dyDescent="0.25">
      <c r="A9" s="18" t="s">
        <v>9</v>
      </c>
      <c r="B9" s="19" t="s">
        <v>8</v>
      </c>
      <c r="C9" s="20">
        <f>C10+C11+C12+C13</f>
        <v>7575174.8300000001</v>
      </c>
      <c r="D9" s="20">
        <f t="shared" ref="D9" si="4">D10+D11+D12+D13</f>
        <v>24861838.77</v>
      </c>
      <c r="E9" s="20">
        <v>41622376</v>
      </c>
      <c r="F9" s="20">
        <v>30394061.199999999</v>
      </c>
      <c r="G9" s="21">
        <f t="shared" si="1"/>
        <v>0.73023368968652824</v>
      </c>
      <c r="H9" s="22">
        <f t="shared" si="2"/>
        <v>4.0123247162072424</v>
      </c>
      <c r="I9" s="38">
        <f t="shared" si="3"/>
        <v>1.2225186351331165</v>
      </c>
    </row>
    <row r="10" spans="1:9" ht="78" customHeight="1" x14ac:dyDescent="0.25">
      <c r="A10" s="18" t="s">
        <v>11</v>
      </c>
      <c r="B10" s="19" t="s">
        <v>10</v>
      </c>
      <c r="C10" s="20">
        <v>7497912.4800000004</v>
      </c>
      <c r="D10" s="23">
        <v>24720839.02</v>
      </c>
      <c r="E10" s="23">
        <v>41487526</v>
      </c>
      <c r="F10" s="23">
        <v>30061894.75</v>
      </c>
      <c r="G10" s="21">
        <f t="shared" si="1"/>
        <v>0.72460080531193882</v>
      </c>
      <c r="H10" s="22">
        <f t="shared" si="2"/>
        <v>4.0093685849477927</v>
      </c>
      <c r="I10" s="38">
        <f t="shared" si="3"/>
        <v>1.2160547918975932</v>
      </c>
    </row>
    <row r="11" spans="1:9" ht="125.25" customHeight="1" x14ac:dyDescent="0.25">
      <c r="A11" s="18" t="s">
        <v>13</v>
      </c>
      <c r="B11" s="19" t="s">
        <v>12</v>
      </c>
      <c r="C11" s="20">
        <v>48209.32</v>
      </c>
      <c r="D11" s="24">
        <v>3777.2</v>
      </c>
      <c r="E11" s="24">
        <v>3650</v>
      </c>
      <c r="F11" s="24">
        <v>240.05</v>
      </c>
      <c r="G11" s="21">
        <f t="shared" si="1"/>
        <v>6.5767123287671231E-2</v>
      </c>
      <c r="H11" s="22">
        <f t="shared" si="2"/>
        <v>4.9793276486787205E-3</v>
      </c>
      <c r="I11" s="38">
        <f t="shared" si="3"/>
        <v>6.3552366832574397E-2</v>
      </c>
    </row>
    <row r="12" spans="1:9" ht="45.75" customHeight="1" x14ac:dyDescent="0.25">
      <c r="A12" s="18" t="s">
        <v>15</v>
      </c>
      <c r="B12" s="19" t="s">
        <v>14</v>
      </c>
      <c r="C12" s="20">
        <v>2869.39</v>
      </c>
      <c r="D12" s="24">
        <v>134539.95000000001</v>
      </c>
      <c r="E12" s="24">
        <v>128100</v>
      </c>
      <c r="F12" s="24">
        <v>304765.45</v>
      </c>
      <c r="G12" s="21">
        <f t="shared" si="1"/>
        <v>2.3791213895394225</v>
      </c>
      <c r="H12" s="22">
        <f t="shared" si="2"/>
        <v>106.21262707404711</v>
      </c>
      <c r="I12" s="38">
        <f t="shared" si="3"/>
        <v>2.2652412907838899</v>
      </c>
    </row>
    <row r="13" spans="1:9" ht="92.25" customHeight="1" x14ac:dyDescent="0.25">
      <c r="A13" s="18" t="s">
        <v>17</v>
      </c>
      <c r="B13" s="19" t="s">
        <v>16</v>
      </c>
      <c r="C13" s="20">
        <v>26183.64</v>
      </c>
      <c r="D13" s="24">
        <v>2682.6</v>
      </c>
      <c r="E13" s="24">
        <v>3100</v>
      </c>
      <c r="F13" s="24">
        <v>27160.95</v>
      </c>
      <c r="G13" s="21">
        <f t="shared" si="1"/>
        <v>8.7615967741935492</v>
      </c>
      <c r="H13" s="22">
        <f t="shared" si="2"/>
        <v>1.0373252152871031</v>
      </c>
      <c r="I13" s="38">
        <f t="shared" si="3"/>
        <v>10.124860210243794</v>
      </c>
    </row>
    <row r="14" spans="1:9" ht="31.5" customHeight="1" x14ac:dyDescent="0.25">
      <c r="A14" s="13" t="s">
        <v>19</v>
      </c>
      <c r="B14" s="14" t="s">
        <v>18</v>
      </c>
      <c r="C14" s="15">
        <f>C15</f>
        <v>1625442.8399999999</v>
      </c>
      <c r="D14" s="15">
        <f t="shared" ref="D14:H14" si="5">D15</f>
        <v>5338078.7799999993</v>
      </c>
      <c r="E14" s="15">
        <f t="shared" si="5"/>
        <v>7520198</v>
      </c>
      <c r="F14" s="15">
        <f t="shared" si="5"/>
        <v>6469039.9099999992</v>
      </c>
      <c r="G14" s="36">
        <f t="shared" si="5"/>
        <v>0.86022201942023324</v>
      </c>
      <c r="H14" s="15">
        <f t="shared" si="5"/>
        <v>0</v>
      </c>
      <c r="I14" s="39">
        <f t="shared" si="3"/>
        <v>1.2118666989774174</v>
      </c>
    </row>
    <row r="15" spans="1:9" ht="28.5" customHeight="1" x14ac:dyDescent="0.25">
      <c r="A15" s="18" t="s">
        <v>21</v>
      </c>
      <c r="B15" s="19" t="s">
        <v>20</v>
      </c>
      <c r="C15" s="20">
        <f>C16+C17+C18+C19</f>
        <v>1625442.8399999999</v>
      </c>
      <c r="D15" s="20">
        <f t="shared" ref="D15" si="6">D16+D17+D18+D19</f>
        <v>5338078.7799999993</v>
      </c>
      <c r="E15" s="20">
        <f t="shared" ref="E15:F15" si="7">E16+E17+E18+E19</f>
        <v>7520198</v>
      </c>
      <c r="F15" s="20">
        <f t="shared" si="7"/>
        <v>6469039.9099999992</v>
      </c>
      <c r="G15" s="35">
        <f>F15/E15</f>
        <v>0.86022201942023324</v>
      </c>
      <c r="H15" s="20">
        <f t="shared" ref="H15" si="8">H16+H17+H18+H19</f>
        <v>0</v>
      </c>
      <c r="I15" s="38">
        <f t="shared" si="3"/>
        <v>1.2118666989774174</v>
      </c>
    </row>
    <row r="16" spans="1:9" ht="112.5" customHeight="1" x14ac:dyDescent="0.25">
      <c r="A16" s="18" t="s">
        <v>196</v>
      </c>
      <c r="B16" s="19" t="s">
        <v>200</v>
      </c>
      <c r="C16" s="20">
        <v>714045.43999999994</v>
      </c>
      <c r="D16" s="24">
        <v>2421201.96</v>
      </c>
      <c r="E16" s="24">
        <v>3400110</v>
      </c>
      <c r="F16" s="24">
        <v>3163042.98</v>
      </c>
      <c r="G16" s="21">
        <f t="shared" si="1"/>
        <v>0.93027666163741762</v>
      </c>
      <c r="H16" s="22"/>
      <c r="I16" s="38">
        <f t="shared" si="3"/>
        <v>1.3063936971205823</v>
      </c>
    </row>
    <row r="17" spans="1:9" ht="144" customHeight="1" x14ac:dyDescent="0.25">
      <c r="A17" s="18" t="s">
        <v>197</v>
      </c>
      <c r="B17" s="19" t="s">
        <v>201</v>
      </c>
      <c r="C17" s="20">
        <v>4989.04</v>
      </c>
      <c r="D17" s="24">
        <v>17305.96</v>
      </c>
      <c r="E17" s="24">
        <v>18818</v>
      </c>
      <c r="F17" s="24">
        <v>17893.75</v>
      </c>
      <c r="G17" s="21">
        <f t="shared" si="1"/>
        <v>0.95088479115740254</v>
      </c>
      <c r="H17" s="22"/>
      <c r="I17" s="38">
        <f t="shared" si="3"/>
        <v>1.0339645994790234</v>
      </c>
    </row>
    <row r="18" spans="1:9" ht="125.25" customHeight="1" x14ac:dyDescent="0.25">
      <c r="A18" s="18" t="s">
        <v>198</v>
      </c>
      <c r="B18" s="19" t="s">
        <v>202</v>
      </c>
      <c r="C18" s="20">
        <v>1046937.95</v>
      </c>
      <c r="D18" s="24">
        <v>3326998.44</v>
      </c>
      <c r="E18" s="24">
        <v>4527633</v>
      </c>
      <c r="F18" s="24">
        <v>3641195.3</v>
      </c>
      <c r="G18" s="21">
        <f t="shared" si="1"/>
        <v>0.80421608818559276</v>
      </c>
      <c r="H18" s="22"/>
      <c r="I18" s="38">
        <f t="shared" si="3"/>
        <v>1.0944385354145221</v>
      </c>
    </row>
    <row r="19" spans="1:9" ht="132.75" customHeight="1" x14ac:dyDescent="0.25">
      <c r="A19" s="18" t="s">
        <v>199</v>
      </c>
      <c r="B19" s="19" t="s">
        <v>203</v>
      </c>
      <c r="C19" s="20">
        <v>-140529.59</v>
      </c>
      <c r="D19" s="24">
        <v>-427427.58</v>
      </c>
      <c r="E19" s="24">
        <v>-426363</v>
      </c>
      <c r="F19" s="24">
        <v>-353092.12</v>
      </c>
      <c r="G19" s="21">
        <f t="shared" si="1"/>
        <v>0.82814906546768829</v>
      </c>
      <c r="H19" s="22"/>
      <c r="I19" s="38">
        <f t="shared" si="3"/>
        <v>0.8260864214705097</v>
      </c>
    </row>
    <row r="20" spans="1:9" ht="29.25" customHeight="1" x14ac:dyDescent="0.25">
      <c r="A20" s="13" t="s">
        <v>23</v>
      </c>
      <c r="B20" s="14" t="s">
        <v>22</v>
      </c>
      <c r="C20" s="15">
        <f>C21+C24</f>
        <v>452660.65</v>
      </c>
      <c r="D20" s="25">
        <f>D21+D24+D27</f>
        <v>1124694.94</v>
      </c>
      <c r="E20" s="25">
        <f>E21+E24+E27</f>
        <v>923526</v>
      </c>
      <c r="F20" s="25">
        <f>F21+F24+F27</f>
        <v>804120.66</v>
      </c>
      <c r="G20" s="16">
        <f t="shared" si="1"/>
        <v>0.87070711598807182</v>
      </c>
      <c r="H20" s="17">
        <f t="shared" si="2"/>
        <v>1.7764315497713352</v>
      </c>
      <c r="I20" s="39">
        <f t="shared" si="3"/>
        <v>0.71496779384461362</v>
      </c>
    </row>
    <row r="21" spans="1:9" ht="27" customHeight="1" x14ac:dyDescent="0.25">
      <c r="A21" s="18" t="s">
        <v>25</v>
      </c>
      <c r="B21" s="19" t="s">
        <v>24</v>
      </c>
      <c r="C21" s="20">
        <v>279361.99</v>
      </c>
      <c r="D21" s="24">
        <v>360648.71</v>
      </c>
      <c r="E21" s="24"/>
      <c r="F21" s="24">
        <v>14847.03</v>
      </c>
      <c r="G21" s="21" t="e">
        <f t="shared" si="1"/>
        <v>#DIV/0!</v>
      </c>
      <c r="H21" s="22">
        <f t="shared" si="2"/>
        <v>5.3146206468532103E-2</v>
      </c>
      <c r="I21" s="38">
        <f t="shared" si="3"/>
        <v>4.1167567187471707E-2</v>
      </c>
    </row>
    <row r="22" spans="1:9" ht="27" customHeight="1" x14ac:dyDescent="0.25">
      <c r="A22" s="18" t="s">
        <v>26</v>
      </c>
      <c r="B22" s="19" t="s">
        <v>24</v>
      </c>
      <c r="C22" s="20">
        <v>279361.93</v>
      </c>
      <c r="D22" s="24">
        <v>360648.71</v>
      </c>
      <c r="E22" s="24"/>
      <c r="F22" s="24">
        <v>14849.18</v>
      </c>
      <c r="G22" s="21" t="e">
        <f t="shared" si="1"/>
        <v>#DIV/0!</v>
      </c>
      <c r="H22" s="22">
        <f t="shared" si="2"/>
        <v>5.3153913992504277E-2</v>
      </c>
      <c r="I22" s="38">
        <f t="shared" si="3"/>
        <v>4.1173528667272925E-2</v>
      </c>
    </row>
    <row r="23" spans="1:9" ht="27" customHeight="1" x14ac:dyDescent="0.25">
      <c r="A23" s="18" t="s">
        <v>294</v>
      </c>
      <c r="B23" s="19" t="s">
        <v>295</v>
      </c>
      <c r="C23" s="20"/>
      <c r="D23" s="24"/>
      <c r="E23" s="24"/>
      <c r="F23" s="24">
        <v>2.15</v>
      </c>
      <c r="G23" s="21"/>
      <c r="H23" s="22"/>
      <c r="I23" s="38"/>
    </row>
    <row r="24" spans="1:9" ht="15" customHeight="1" x14ac:dyDescent="0.25">
      <c r="A24" s="18" t="s">
        <v>28</v>
      </c>
      <c r="B24" s="19" t="s">
        <v>27</v>
      </c>
      <c r="C24" s="20">
        <v>173298.66</v>
      </c>
      <c r="D24" s="24">
        <f>D25+D26</f>
        <v>321846.5</v>
      </c>
      <c r="E24" s="24">
        <v>281526</v>
      </c>
      <c r="F24" s="24">
        <v>464733.1</v>
      </c>
      <c r="G24" s="21">
        <f t="shared" si="1"/>
        <v>1.6507644054190376</v>
      </c>
      <c r="H24" s="22">
        <f t="shared" si="2"/>
        <v>2.6816889409300684</v>
      </c>
      <c r="I24" s="38">
        <f t="shared" si="3"/>
        <v>1.4439588437345132</v>
      </c>
    </row>
    <row r="25" spans="1:9" ht="15" customHeight="1" x14ac:dyDescent="0.25">
      <c r="A25" s="18" t="s">
        <v>29</v>
      </c>
      <c r="B25" s="19" t="s">
        <v>27</v>
      </c>
      <c r="C25" s="20">
        <v>173298.66</v>
      </c>
      <c r="D25" s="24">
        <v>321871.44</v>
      </c>
      <c r="E25" s="24">
        <v>281526</v>
      </c>
      <c r="F25" s="24">
        <v>464736.22</v>
      </c>
      <c r="G25" s="21">
        <f t="shared" si="1"/>
        <v>1.6507754878767857</v>
      </c>
      <c r="H25" s="22">
        <f t="shared" si="2"/>
        <v>2.6817069445314807</v>
      </c>
      <c r="I25" s="38">
        <f t="shared" si="3"/>
        <v>1.4438566528300862</v>
      </c>
    </row>
    <row r="26" spans="1:9" ht="33" customHeight="1" x14ac:dyDescent="0.25">
      <c r="A26" s="18" t="s">
        <v>279</v>
      </c>
      <c r="B26" s="19" t="s">
        <v>280</v>
      </c>
      <c r="C26" s="20"/>
      <c r="D26" s="24">
        <v>-24.94</v>
      </c>
      <c r="E26" s="24"/>
      <c r="F26" s="24">
        <v>-3.12</v>
      </c>
      <c r="G26" s="21"/>
      <c r="H26" s="22"/>
      <c r="I26" s="38">
        <f t="shared" si="3"/>
        <v>0.12510024057738572</v>
      </c>
    </row>
    <row r="27" spans="1:9" ht="37.5" customHeight="1" x14ac:dyDescent="0.25">
      <c r="A27" s="18" t="s">
        <v>274</v>
      </c>
      <c r="B27" s="19" t="s">
        <v>275</v>
      </c>
      <c r="C27" s="20"/>
      <c r="D27" s="24">
        <v>442199.73</v>
      </c>
      <c r="E27" s="24">
        <v>642000</v>
      </c>
      <c r="F27" s="24">
        <v>324540.53000000003</v>
      </c>
      <c r="G27" s="21">
        <f t="shared" si="1"/>
        <v>0.50551484423676019</v>
      </c>
      <c r="H27" s="22"/>
      <c r="I27" s="38">
        <f t="shared" si="3"/>
        <v>0.73392294925191393</v>
      </c>
    </row>
    <row r="28" spans="1:9" ht="52.5" customHeight="1" x14ac:dyDescent="0.25">
      <c r="A28" s="18" t="s">
        <v>276</v>
      </c>
      <c r="B28" s="19" t="s">
        <v>277</v>
      </c>
      <c r="C28" s="20"/>
      <c r="D28" s="24">
        <v>442199.73</v>
      </c>
      <c r="E28" s="24">
        <v>642000</v>
      </c>
      <c r="F28" s="24">
        <v>324540.53000000003</v>
      </c>
      <c r="G28" s="21">
        <f t="shared" si="1"/>
        <v>0.50551484423676019</v>
      </c>
      <c r="H28" s="22"/>
      <c r="I28" s="38">
        <f t="shared" si="3"/>
        <v>0.73392294925191393</v>
      </c>
    </row>
    <row r="29" spans="1:9" ht="15" customHeight="1" x14ac:dyDescent="0.25">
      <c r="A29" s="13" t="s">
        <v>31</v>
      </c>
      <c r="B29" s="14" t="s">
        <v>30</v>
      </c>
      <c r="C29" s="15">
        <v>71817.31</v>
      </c>
      <c r="D29" s="25">
        <f>D30</f>
        <v>182699.47</v>
      </c>
      <c r="E29" s="25">
        <f>E30</f>
        <v>225000</v>
      </c>
      <c r="F29" s="25">
        <f>F30</f>
        <v>343923.12</v>
      </c>
      <c r="G29" s="16">
        <f t="shared" si="1"/>
        <v>1.5285472</v>
      </c>
      <c r="H29" s="17">
        <f t="shared" si="2"/>
        <v>4.7888610698451393</v>
      </c>
      <c r="I29" s="39">
        <f t="shared" si="3"/>
        <v>1.8824527515049714</v>
      </c>
    </row>
    <row r="30" spans="1:9" ht="30.75" customHeight="1" x14ac:dyDescent="0.25">
      <c r="A30" s="18" t="s">
        <v>33</v>
      </c>
      <c r="B30" s="19" t="s">
        <v>32</v>
      </c>
      <c r="C30" s="20">
        <v>71817.31</v>
      </c>
      <c r="D30" s="24">
        <v>182699.47</v>
      </c>
      <c r="E30" s="24">
        <v>225000</v>
      </c>
      <c r="F30" s="24">
        <v>343923.12</v>
      </c>
      <c r="G30" s="21">
        <f t="shared" si="1"/>
        <v>1.5285472</v>
      </c>
      <c r="H30" s="22">
        <f t="shared" si="2"/>
        <v>4.7888610698451393</v>
      </c>
      <c r="I30" s="38">
        <f t="shared" si="3"/>
        <v>1.8824527515049714</v>
      </c>
    </row>
    <row r="31" spans="1:9" ht="44.25" customHeight="1" x14ac:dyDescent="0.25">
      <c r="A31" s="18" t="s">
        <v>35</v>
      </c>
      <c r="B31" s="19" t="s">
        <v>34</v>
      </c>
      <c r="C31" s="20">
        <v>71817.31</v>
      </c>
      <c r="D31" s="24">
        <v>182699.47</v>
      </c>
      <c r="E31" s="24">
        <v>225000</v>
      </c>
      <c r="F31" s="24">
        <v>343923.12</v>
      </c>
      <c r="G31" s="21">
        <f t="shared" si="1"/>
        <v>1.5285472</v>
      </c>
      <c r="H31" s="22">
        <f t="shared" si="2"/>
        <v>4.7888610698451393</v>
      </c>
      <c r="I31" s="38">
        <f t="shared" si="3"/>
        <v>1.8824527515049714</v>
      </c>
    </row>
    <row r="32" spans="1:9" ht="45" hidden="1" customHeight="1" x14ac:dyDescent="0.25">
      <c r="A32" s="18" t="s">
        <v>127</v>
      </c>
      <c r="B32" s="19" t="s">
        <v>124</v>
      </c>
      <c r="C32" s="20"/>
      <c r="D32" s="24"/>
      <c r="E32" s="24"/>
      <c r="F32" s="24"/>
      <c r="G32" s="21" t="e">
        <f t="shared" si="1"/>
        <v>#DIV/0!</v>
      </c>
      <c r="H32" s="22" t="e">
        <f t="shared" si="2"/>
        <v>#DIV/0!</v>
      </c>
      <c r="I32" s="38" t="e">
        <f t="shared" si="3"/>
        <v>#DIV/0!</v>
      </c>
    </row>
    <row r="33" spans="1:9" ht="30.75" hidden="1" customHeight="1" x14ac:dyDescent="0.25">
      <c r="A33" s="18" t="s">
        <v>128</v>
      </c>
      <c r="B33" s="19" t="s">
        <v>125</v>
      </c>
      <c r="C33" s="20"/>
      <c r="D33" s="24"/>
      <c r="E33" s="24"/>
      <c r="F33" s="24"/>
      <c r="G33" s="21" t="e">
        <f t="shared" si="1"/>
        <v>#DIV/0!</v>
      </c>
      <c r="H33" s="22" t="e">
        <f t="shared" si="2"/>
        <v>#DIV/0!</v>
      </c>
      <c r="I33" s="38" t="e">
        <f t="shared" si="3"/>
        <v>#DIV/0!</v>
      </c>
    </row>
    <row r="34" spans="1:9" ht="26.25" hidden="1" customHeight="1" x14ac:dyDescent="0.25">
      <c r="A34" s="18" t="s">
        <v>129</v>
      </c>
      <c r="B34" s="19" t="s">
        <v>126</v>
      </c>
      <c r="C34" s="20"/>
      <c r="D34" s="24"/>
      <c r="E34" s="24"/>
      <c r="F34" s="24"/>
      <c r="G34" s="21" t="e">
        <f t="shared" si="1"/>
        <v>#DIV/0!</v>
      </c>
      <c r="H34" s="22" t="e">
        <f t="shared" si="2"/>
        <v>#DIV/0!</v>
      </c>
      <c r="I34" s="38" t="e">
        <f t="shared" si="3"/>
        <v>#DIV/0!</v>
      </c>
    </row>
    <row r="35" spans="1:9" ht="45.75" customHeight="1" x14ac:dyDescent="0.25">
      <c r="A35" s="13" t="s">
        <v>37</v>
      </c>
      <c r="B35" s="14" t="s">
        <v>36</v>
      </c>
      <c r="C35" s="15">
        <f>C36</f>
        <v>403780.31</v>
      </c>
      <c r="D35" s="25">
        <f>D36+D41</f>
        <v>996334.37999999989</v>
      </c>
      <c r="E35" s="25">
        <f>E36</f>
        <v>1424586.1400000001</v>
      </c>
      <c r="F35" s="25">
        <f>F36+F41</f>
        <v>726829.71</v>
      </c>
      <c r="G35" s="16">
        <f t="shared" si="1"/>
        <v>0.51020411443845715</v>
      </c>
      <c r="H35" s="17">
        <f t="shared" si="2"/>
        <v>1.800062291298949</v>
      </c>
      <c r="I35" s="39">
        <f t="shared" si="3"/>
        <v>0.72950379369624885</v>
      </c>
    </row>
    <row r="36" spans="1:9" ht="90" customHeight="1" x14ac:dyDescent="0.25">
      <c r="A36" s="18" t="s">
        <v>39</v>
      </c>
      <c r="B36" s="19" t="s">
        <v>38</v>
      </c>
      <c r="C36" s="20">
        <f>C37+C39</f>
        <v>403780.31</v>
      </c>
      <c r="D36" s="24">
        <f>D37+D39</f>
        <v>996334.37999999989</v>
      </c>
      <c r="E36" s="24">
        <f>E37+E39</f>
        <v>1424586.1400000001</v>
      </c>
      <c r="F36" s="24">
        <f>F37+F39</f>
        <v>726829.71</v>
      </c>
      <c r="G36" s="21">
        <f t="shared" si="1"/>
        <v>0.51020411443845715</v>
      </c>
      <c r="H36" s="22">
        <f t="shared" si="2"/>
        <v>1.800062291298949</v>
      </c>
      <c r="I36" s="38">
        <f t="shared" si="3"/>
        <v>0.72950379369624885</v>
      </c>
    </row>
    <row r="37" spans="1:9" ht="78" customHeight="1" x14ac:dyDescent="0.25">
      <c r="A37" s="18" t="s">
        <v>41</v>
      </c>
      <c r="B37" s="19" t="s">
        <v>40</v>
      </c>
      <c r="C37" s="20">
        <v>200914.09</v>
      </c>
      <c r="D37" s="24">
        <v>443798.94</v>
      </c>
      <c r="E37" s="24">
        <v>854837.42</v>
      </c>
      <c r="F37" s="24">
        <v>383263.34</v>
      </c>
      <c r="G37" s="21">
        <f t="shared" si="1"/>
        <v>0.44834647037327868</v>
      </c>
      <c r="H37" s="22">
        <f t="shared" si="2"/>
        <v>1.9075981181807609</v>
      </c>
      <c r="I37" s="38">
        <f t="shared" si="3"/>
        <v>0.8635967900238789</v>
      </c>
    </row>
    <row r="38" spans="1:9" ht="93" customHeight="1" x14ac:dyDescent="0.25">
      <c r="A38" s="18" t="s">
        <v>135</v>
      </c>
      <c r="B38" s="19" t="s">
        <v>42</v>
      </c>
      <c r="C38" s="20">
        <v>200914.09</v>
      </c>
      <c r="D38" s="24">
        <v>443798.94</v>
      </c>
      <c r="E38" s="24">
        <v>854837.42</v>
      </c>
      <c r="F38" s="24">
        <v>383263.34</v>
      </c>
      <c r="G38" s="21">
        <f t="shared" si="1"/>
        <v>0.44834647037327868</v>
      </c>
      <c r="H38" s="22">
        <f t="shared" si="2"/>
        <v>1.9075981181807609</v>
      </c>
      <c r="I38" s="38">
        <f t="shared" si="3"/>
        <v>0.8635967900238789</v>
      </c>
    </row>
    <row r="39" spans="1:9" ht="90.75" customHeight="1" x14ac:dyDescent="0.25">
      <c r="A39" s="18" t="s">
        <v>44</v>
      </c>
      <c r="B39" s="19" t="s">
        <v>43</v>
      </c>
      <c r="C39" s="20">
        <v>202866.22</v>
      </c>
      <c r="D39" s="24">
        <v>552535.43999999994</v>
      </c>
      <c r="E39" s="24">
        <v>569748.72</v>
      </c>
      <c r="F39" s="24">
        <v>343566.37</v>
      </c>
      <c r="G39" s="21">
        <f t="shared" si="1"/>
        <v>0.60301385143963115</v>
      </c>
      <c r="H39" s="22">
        <f t="shared" si="2"/>
        <v>1.6935612543083811</v>
      </c>
      <c r="I39" s="38">
        <f t="shared" si="3"/>
        <v>0.6217996984953581</v>
      </c>
    </row>
    <row r="40" spans="1:9" ht="75" customHeight="1" x14ac:dyDescent="0.25">
      <c r="A40" s="18" t="s">
        <v>46</v>
      </c>
      <c r="B40" s="19" t="s">
        <v>45</v>
      </c>
      <c r="C40" s="20">
        <v>202866.22</v>
      </c>
      <c r="D40" s="24">
        <v>552535.43999999994</v>
      </c>
      <c r="E40" s="24">
        <v>569748.72</v>
      </c>
      <c r="F40" s="24">
        <v>343566.37</v>
      </c>
      <c r="G40" s="21">
        <f t="shared" si="1"/>
        <v>0.60301385143963115</v>
      </c>
      <c r="H40" s="22">
        <f t="shared" si="2"/>
        <v>1.6935612543083811</v>
      </c>
      <c r="I40" s="38">
        <f t="shared" si="3"/>
        <v>0.6217996984953581</v>
      </c>
    </row>
    <row r="41" spans="1:9" ht="36" hidden="1" customHeight="1" x14ac:dyDescent="0.25">
      <c r="A41" s="18" t="s">
        <v>48</v>
      </c>
      <c r="B41" s="19" t="s">
        <v>47</v>
      </c>
      <c r="C41" s="20"/>
      <c r="D41" s="24"/>
      <c r="E41" s="24"/>
      <c r="F41" s="24"/>
      <c r="G41" s="21" t="e">
        <f t="shared" si="1"/>
        <v>#DIV/0!</v>
      </c>
      <c r="H41" s="22" t="e">
        <f t="shared" si="2"/>
        <v>#DIV/0!</v>
      </c>
      <c r="I41" s="38" t="e">
        <f t="shared" si="3"/>
        <v>#DIV/0!</v>
      </c>
    </row>
    <row r="42" spans="1:9" ht="50.25" hidden="1" customHeight="1" x14ac:dyDescent="0.25">
      <c r="A42" s="18" t="s">
        <v>50</v>
      </c>
      <c r="B42" s="19" t="s">
        <v>49</v>
      </c>
      <c r="C42" s="20"/>
      <c r="D42" s="24">
        <v>234000</v>
      </c>
      <c r="E42" s="24"/>
      <c r="F42" s="24"/>
      <c r="G42" s="21" t="e">
        <f t="shared" si="1"/>
        <v>#DIV/0!</v>
      </c>
      <c r="H42" s="22" t="e">
        <f t="shared" si="2"/>
        <v>#DIV/0!</v>
      </c>
      <c r="I42" s="38">
        <f t="shared" si="3"/>
        <v>0</v>
      </c>
    </row>
    <row r="43" spans="1:9" ht="0.75" customHeight="1" x14ac:dyDescent="0.25">
      <c r="A43" s="18" t="s">
        <v>52</v>
      </c>
      <c r="B43" s="19" t="s">
        <v>51</v>
      </c>
      <c r="C43" s="20"/>
      <c r="D43" s="24"/>
      <c r="E43" s="24"/>
      <c r="F43" s="24"/>
      <c r="G43" s="21" t="e">
        <f t="shared" si="1"/>
        <v>#DIV/0!</v>
      </c>
      <c r="H43" s="22" t="e">
        <f t="shared" si="2"/>
        <v>#DIV/0!</v>
      </c>
      <c r="I43" s="38" t="e">
        <f t="shared" si="3"/>
        <v>#DIV/0!</v>
      </c>
    </row>
    <row r="44" spans="1:9" ht="39" customHeight="1" x14ac:dyDescent="0.25">
      <c r="A44" s="13" t="s">
        <v>54</v>
      </c>
      <c r="B44" s="14" t="s">
        <v>53</v>
      </c>
      <c r="C44" s="15">
        <f>C45</f>
        <v>134122.35999999999</v>
      </c>
      <c r="D44" s="25">
        <f>D45</f>
        <v>104329.44</v>
      </c>
      <c r="E44" s="25">
        <f>E45</f>
        <v>190000</v>
      </c>
      <c r="F44" s="25">
        <f>F45</f>
        <v>212935.08000000002</v>
      </c>
      <c r="G44" s="16">
        <f t="shared" si="1"/>
        <v>1.1207109473684211</v>
      </c>
      <c r="H44" s="17">
        <f t="shared" si="2"/>
        <v>1.5876180526498345</v>
      </c>
      <c r="I44" s="39">
        <f t="shared" si="3"/>
        <v>2.0409874719925654</v>
      </c>
    </row>
    <row r="45" spans="1:9" ht="22.5" customHeight="1" x14ac:dyDescent="0.25">
      <c r="A45" s="18" t="s">
        <v>56</v>
      </c>
      <c r="B45" s="19" t="s">
        <v>55</v>
      </c>
      <c r="C45" s="20">
        <f>C46+C48+C49</f>
        <v>134122.35999999999</v>
      </c>
      <c r="D45" s="24">
        <f>D46+D48+D49</f>
        <v>104329.44</v>
      </c>
      <c r="E45" s="24">
        <f>E46+E48+E49</f>
        <v>190000</v>
      </c>
      <c r="F45" s="24">
        <f>F46+F48+F49</f>
        <v>212935.08000000002</v>
      </c>
      <c r="G45" s="21">
        <f t="shared" si="1"/>
        <v>1.1207109473684211</v>
      </c>
      <c r="H45" s="22">
        <f t="shared" si="2"/>
        <v>1.5876180526498345</v>
      </c>
      <c r="I45" s="38">
        <f t="shared" si="3"/>
        <v>2.0409874719925654</v>
      </c>
    </row>
    <row r="46" spans="1:9" ht="27" customHeight="1" x14ac:dyDescent="0.25">
      <c r="A46" s="18" t="s">
        <v>58</v>
      </c>
      <c r="B46" s="19" t="s">
        <v>57</v>
      </c>
      <c r="C46" s="20">
        <v>38453.51</v>
      </c>
      <c r="D46" s="24">
        <v>41594.39</v>
      </c>
      <c r="E46" s="24">
        <v>53110</v>
      </c>
      <c r="F46" s="24">
        <v>73108.31</v>
      </c>
      <c r="G46" s="21">
        <f t="shared" si="1"/>
        <v>1.3765450950856712</v>
      </c>
      <c r="H46" s="22">
        <f t="shared" si="2"/>
        <v>1.9012129191847504</v>
      </c>
      <c r="I46" s="38">
        <f t="shared" si="3"/>
        <v>1.7576483270941106</v>
      </c>
    </row>
    <row r="47" spans="1:9" ht="27" hidden="1" customHeight="1" x14ac:dyDescent="0.25">
      <c r="A47" s="18" t="s">
        <v>60</v>
      </c>
      <c r="B47" s="19" t="s">
        <v>59</v>
      </c>
      <c r="C47" s="20"/>
      <c r="D47" s="24"/>
      <c r="E47" s="24"/>
      <c r="F47" s="24"/>
      <c r="G47" s="21" t="e">
        <f t="shared" si="1"/>
        <v>#DIV/0!</v>
      </c>
      <c r="H47" s="22" t="e">
        <f t="shared" si="2"/>
        <v>#DIV/0!</v>
      </c>
      <c r="I47" s="38" t="e">
        <f t="shared" si="3"/>
        <v>#DIV/0!</v>
      </c>
    </row>
    <row r="48" spans="1:9" ht="15" customHeight="1" x14ac:dyDescent="0.25">
      <c r="A48" s="18" t="s">
        <v>62</v>
      </c>
      <c r="B48" s="19" t="s">
        <v>61</v>
      </c>
      <c r="C48" s="20">
        <v>60106.64</v>
      </c>
      <c r="D48" s="24"/>
      <c r="E48" s="24">
        <v>250</v>
      </c>
      <c r="F48" s="24"/>
      <c r="G48" s="21">
        <f t="shared" si="1"/>
        <v>0</v>
      </c>
      <c r="H48" s="22">
        <f t="shared" si="2"/>
        <v>0</v>
      </c>
      <c r="I48" s="38"/>
    </row>
    <row r="49" spans="1:9" ht="21" customHeight="1" x14ac:dyDescent="0.25">
      <c r="A49" s="18" t="s">
        <v>64</v>
      </c>
      <c r="B49" s="19" t="s">
        <v>63</v>
      </c>
      <c r="C49" s="20">
        <f>C50+C51</f>
        <v>35562.21</v>
      </c>
      <c r="D49" s="24">
        <f>D50+D51</f>
        <v>62735.05</v>
      </c>
      <c r="E49" s="24">
        <f>E50+E51</f>
        <v>136640</v>
      </c>
      <c r="F49" s="24">
        <f>F50+F51</f>
        <v>139826.77000000002</v>
      </c>
      <c r="G49" s="21">
        <f t="shared" si="1"/>
        <v>1.0233223799765809</v>
      </c>
      <c r="H49" s="22">
        <f t="shared" si="2"/>
        <v>3.9318920280826197</v>
      </c>
      <c r="I49" s="38">
        <f t="shared" si="3"/>
        <v>2.2288460756785882</v>
      </c>
    </row>
    <row r="50" spans="1:9" ht="15" customHeight="1" x14ac:dyDescent="0.25">
      <c r="A50" s="18" t="s">
        <v>139</v>
      </c>
      <c r="B50" s="19" t="s">
        <v>147</v>
      </c>
      <c r="C50" s="20">
        <v>35173.769999999997</v>
      </c>
      <c r="D50" s="24">
        <v>20884.34</v>
      </c>
      <c r="E50" s="24">
        <v>46100</v>
      </c>
      <c r="F50" s="24">
        <v>37691.06</v>
      </c>
      <c r="G50" s="21">
        <f t="shared" si="1"/>
        <v>0.8175934924078091</v>
      </c>
      <c r="H50" s="22">
        <f t="shared" si="2"/>
        <v>1.0715672502549485</v>
      </c>
      <c r="I50" s="38">
        <f t="shared" si="3"/>
        <v>1.8047522689249456</v>
      </c>
    </row>
    <row r="51" spans="1:9" ht="15" customHeight="1" x14ac:dyDescent="0.25">
      <c r="A51" s="18" t="s">
        <v>146</v>
      </c>
      <c r="B51" s="19" t="s">
        <v>148</v>
      </c>
      <c r="C51" s="20">
        <v>388.44</v>
      </c>
      <c r="D51" s="24">
        <v>41850.71</v>
      </c>
      <c r="E51" s="24">
        <v>90540</v>
      </c>
      <c r="F51" s="24">
        <v>102135.71</v>
      </c>
      <c r="G51" s="21">
        <f t="shared" si="1"/>
        <v>1.1280727855091672</v>
      </c>
      <c r="H51" s="22">
        <f t="shared" si="2"/>
        <v>262.93818865204412</v>
      </c>
      <c r="I51" s="38">
        <f t="shared" si="3"/>
        <v>2.4404773539086912</v>
      </c>
    </row>
    <row r="52" spans="1:9" ht="29.25" customHeight="1" x14ac:dyDescent="0.3">
      <c r="A52" s="13" t="s">
        <v>66</v>
      </c>
      <c r="B52" s="14" t="s">
        <v>65</v>
      </c>
      <c r="C52" s="15">
        <f>C53</f>
        <v>7416.22</v>
      </c>
      <c r="D52" s="26">
        <f>D53</f>
        <v>184559.34</v>
      </c>
      <c r="E52" s="26">
        <f>E53</f>
        <v>122243.19</v>
      </c>
      <c r="F52" s="26">
        <f>F53</f>
        <v>77125.89</v>
      </c>
      <c r="G52" s="16">
        <f t="shared" si="1"/>
        <v>0.63092177159316598</v>
      </c>
      <c r="H52" s="17">
        <f t="shared" si="2"/>
        <v>10.399622718851383</v>
      </c>
      <c r="I52" s="39">
        <f t="shared" si="3"/>
        <v>0.41789209909398245</v>
      </c>
    </row>
    <row r="53" spans="1:9" ht="23.25" customHeight="1" x14ac:dyDescent="0.25">
      <c r="A53" s="18" t="s">
        <v>68</v>
      </c>
      <c r="B53" s="19" t="s">
        <v>67</v>
      </c>
      <c r="C53" s="20">
        <v>7416.22</v>
      </c>
      <c r="D53" s="24">
        <f>D54+D56</f>
        <v>184559.34</v>
      </c>
      <c r="E53" s="24">
        <f>E54+E56</f>
        <v>122243.19</v>
      </c>
      <c r="F53" s="24">
        <f>F54+F56</f>
        <v>77125.89</v>
      </c>
      <c r="G53" s="21">
        <f t="shared" si="1"/>
        <v>0.63092177159316598</v>
      </c>
      <c r="H53" s="22">
        <f t="shared" si="2"/>
        <v>10.399622718851383</v>
      </c>
      <c r="I53" s="38">
        <f t="shared" si="3"/>
        <v>0.41789209909398245</v>
      </c>
    </row>
    <row r="54" spans="1:9" ht="30.75" customHeight="1" x14ac:dyDescent="0.25">
      <c r="A54" s="18" t="s">
        <v>206</v>
      </c>
      <c r="B54" s="19" t="s">
        <v>208</v>
      </c>
      <c r="C54" s="20"/>
      <c r="D54" s="24">
        <v>104449.34</v>
      </c>
      <c r="E54" s="24">
        <v>117243.19</v>
      </c>
      <c r="F54" s="24">
        <v>77125.89</v>
      </c>
      <c r="G54" s="21">
        <f t="shared" si="1"/>
        <v>0.65782831395153951</v>
      </c>
      <c r="H54" s="22"/>
      <c r="I54" s="38">
        <f t="shared" si="3"/>
        <v>0.73840476158106894</v>
      </c>
    </row>
    <row r="55" spans="1:9" ht="33" customHeight="1" x14ac:dyDescent="0.25">
      <c r="A55" s="18" t="s">
        <v>207</v>
      </c>
      <c r="B55" s="19" t="s">
        <v>209</v>
      </c>
      <c r="C55" s="20"/>
      <c r="D55" s="24">
        <v>104449.34</v>
      </c>
      <c r="E55" s="24">
        <v>117243.19</v>
      </c>
      <c r="F55" s="24">
        <v>77125.89</v>
      </c>
      <c r="G55" s="21">
        <f t="shared" si="1"/>
        <v>0.65782831395153951</v>
      </c>
      <c r="H55" s="22"/>
      <c r="I55" s="38">
        <f t="shared" si="3"/>
        <v>0.73840476158106894</v>
      </c>
    </row>
    <row r="56" spans="1:9" ht="15" customHeight="1" x14ac:dyDescent="0.25">
      <c r="A56" s="18" t="s">
        <v>70</v>
      </c>
      <c r="B56" s="19" t="s">
        <v>69</v>
      </c>
      <c r="C56" s="20">
        <v>7416.22</v>
      </c>
      <c r="D56" s="24">
        <v>80110</v>
      </c>
      <c r="E56" s="24">
        <v>5000</v>
      </c>
      <c r="F56" s="24"/>
      <c r="G56" s="21">
        <f t="shared" si="1"/>
        <v>0</v>
      </c>
      <c r="H56" s="22">
        <f t="shared" si="2"/>
        <v>0</v>
      </c>
      <c r="I56" s="38">
        <f t="shared" si="3"/>
        <v>0</v>
      </c>
    </row>
    <row r="57" spans="1:9" ht="27" customHeight="1" x14ac:dyDescent="0.25">
      <c r="A57" s="18" t="s">
        <v>72</v>
      </c>
      <c r="B57" s="19" t="s">
        <v>71</v>
      </c>
      <c r="C57" s="20">
        <v>7416.22</v>
      </c>
      <c r="D57" s="24">
        <v>80110</v>
      </c>
      <c r="E57" s="24">
        <v>5000</v>
      </c>
      <c r="F57" s="24"/>
      <c r="G57" s="21">
        <f t="shared" si="1"/>
        <v>0</v>
      </c>
      <c r="H57" s="22">
        <f t="shared" si="2"/>
        <v>0</v>
      </c>
      <c r="I57" s="38">
        <f t="shared" si="3"/>
        <v>0</v>
      </c>
    </row>
    <row r="58" spans="1:9" ht="31.5" customHeight="1" x14ac:dyDescent="0.25">
      <c r="A58" s="13" t="s">
        <v>74</v>
      </c>
      <c r="B58" s="14" t="s">
        <v>73</v>
      </c>
      <c r="C58" s="15">
        <f>C59</f>
        <v>0</v>
      </c>
      <c r="D58" s="25">
        <f>D62</f>
        <v>4897577.09</v>
      </c>
      <c r="E58" s="25">
        <f>E59+E62</f>
        <v>6813048</v>
      </c>
      <c r="F58" s="25">
        <f>F59+F62</f>
        <v>7209684.0199999996</v>
      </c>
      <c r="G58" s="16">
        <f t="shared" si="1"/>
        <v>1.0582171180945739</v>
      </c>
      <c r="H58" s="17" t="e">
        <f t="shared" si="2"/>
        <v>#DIV/0!</v>
      </c>
      <c r="I58" s="39">
        <f t="shared" si="3"/>
        <v>1.4720919931451246</v>
      </c>
    </row>
    <row r="59" spans="1:9" ht="104.25" customHeight="1" x14ac:dyDescent="0.25">
      <c r="A59" s="18" t="s">
        <v>296</v>
      </c>
      <c r="B59" s="19" t="s">
        <v>297</v>
      </c>
      <c r="C59" s="20"/>
      <c r="D59" s="24"/>
      <c r="E59" s="24">
        <v>30800</v>
      </c>
      <c r="F59" s="24">
        <v>30800</v>
      </c>
      <c r="G59" s="21">
        <f t="shared" si="1"/>
        <v>1</v>
      </c>
      <c r="H59" s="22" t="e">
        <f t="shared" si="2"/>
        <v>#DIV/0!</v>
      </c>
      <c r="I59" s="38" t="e">
        <f t="shared" si="3"/>
        <v>#DIV/0!</v>
      </c>
    </row>
    <row r="60" spans="1:9" ht="122.25" customHeight="1" x14ac:dyDescent="0.25">
      <c r="A60" s="18" t="s">
        <v>298</v>
      </c>
      <c r="B60" s="19" t="s">
        <v>299</v>
      </c>
      <c r="C60" s="20"/>
      <c r="D60" s="24"/>
      <c r="E60" s="24">
        <v>30800</v>
      </c>
      <c r="F60" s="24">
        <v>30800</v>
      </c>
      <c r="G60" s="21">
        <f t="shared" si="1"/>
        <v>1</v>
      </c>
      <c r="H60" s="22" t="e">
        <f t="shared" si="2"/>
        <v>#DIV/0!</v>
      </c>
      <c r="I60" s="38" t="e">
        <f t="shared" si="3"/>
        <v>#DIV/0!</v>
      </c>
    </row>
    <row r="61" spans="1:9" ht="110.25" customHeight="1" x14ac:dyDescent="0.25">
      <c r="A61" s="18" t="s">
        <v>300</v>
      </c>
      <c r="B61" s="19" t="s">
        <v>301</v>
      </c>
      <c r="C61" s="20"/>
      <c r="D61" s="24"/>
      <c r="E61" s="24">
        <v>30800</v>
      </c>
      <c r="F61" s="24">
        <v>30800</v>
      </c>
      <c r="G61" s="21">
        <f t="shared" si="1"/>
        <v>1</v>
      </c>
      <c r="H61" s="22" t="e">
        <f t="shared" si="2"/>
        <v>#DIV/0!</v>
      </c>
      <c r="I61" s="38" t="e">
        <f t="shared" si="3"/>
        <v>#DIV/0!</v>
      </c>
    </row>
    <row r="62" spans="1:9" ht="47.25" customHeight="1" x14ac:dyDescent="0.25">
      <c r="A62" s="18" t="s">
        <v>76</v>
      </c>
      <c r="B62" s="19" t="s">
        <v>75</v>
      </c>
      <c r="C62" s="20">
        <v>7438.61</v>
      </c>
      <c r="D62" s="24">
        <v>4897577.09</v>
      </c>
      <c r="E62" s="24">
        <v>6782248</v>
      </c>
      <c r="F62" s="24">
        <v>7178884.0199999996</v>
      </c>
      <c r="G62" s="21">
        <f t="shared" si="1"/>
        <v>1.0584814975801533</v>
      </c>
      <c r="H62" s="22"/>
      <c r="I62" s="38">
        <f t="shared" si="3"/>
        <v>1.4658031692156579</v>
      </c>
    </row>
    <row r="63" spans="1:9" ht="47.25" customHeight="1" x14ac:dyDescent="0.25">
      <c r="A63" s="18" t="s">
        <v>78</v>
      </c>
      <c r="B63" s="19" t="s">
        <v>77</v>
      </c>
      <c r="C63" s="20">
        <v>7438.61</v>
      </c>
      <c r="D63" s="24">
        <v>4897577.09</v>
      </c>
      <c r="E63" s="24">
        <v>6782248</v>
      </c>
      <c r="F63" s="24">
        <v>7178884.0199999996</v>
      </c>
      <c r="G63" s="21">
        <f t="shared" si="1"/>
        <v>1.0584814975801533</v>
      </c>
      <c r="H63" s="22"/>
      <c r="I63" s="38">
        <f t="shared" si="3"/>
        <v>1.4658031692156579</v>
      </c>
    </row>
    <row r="64" spans="1:9" ht="47.25" customHeight="1" x14ac:dyDescent="0.25">
      <c r="A64" s="18" t="s">
        <v>140</v>
      </c>
      <c r="B64" s="19" t="s">
        <v>79</v>
      </c>
      <c r="C64" s="20">
        <v>7438.61</v>
      </c>
      <c r="D64" s="24">
        <v>4897577.09</v>
      </c>
      <c r="E64" s="24">
        <v>6782248</v>
      </c>
      <c r="F64" s="24">
        <v>7178884.0199999996</v>
      </c>
      <c r="G64" s="21">
        <f t="shared" si="1"/>
        <v>1.0584814975801533</v>
      </c>
      <c r="H64" s="22"/>
      <c r="I64" s="38">
        <f t="shared" si="3"/>
        <v>1.4658031692156579</v>
      </c>
    </row>
    <row r="65" spans="1:9" ht="27" customHeight="1" x14ac:dyDescent="0.25">
      <c r="A65" s="13" t="s">
        <v>81</v>
      </c>
      <c r="B65" s="14" t="s">
        <v>80</v>
      </c>
      <c r="C65" s="15" t="e">
        <f>#REF!+#REF!+#REF!+#REF!</f>
        <v>#REF!</v>
      </c>
      <c r="D65" s="25">
        <f>D66+D68+D70+D72+D75+D76+D78+D80+D82+D84+D86+D88</f>
        <v>431732.37</v>
      </c>
      <c r="E65" s="25">
        <f>E66+E68++E70+E73+E74+E80+E82+E84+E86</f>
        <v>423000</v>
      </c>
      <c r="F65" s="25">
        <f>F66+F68++F70++F72++F74++F78+F80++F82+++F84++F86++F88++F91</f>
        <v>409136.32</v>
      </c>
      <c r="G65" s="16">
        <f t="shared" si="1"/>
        <v>0.96722534278959815</v>
      </c>
      <c r="H65" s="17" t="e">
        <f t="shared" si="2"/>
        <v>#REF!</v>
      </c>
      <c r="I65" s="39">
        <f t="shared" si="3"/>
        <v>0.94766190452664001</v>
      </c>
    </row>
    <row r="66" spans="1:9" ht="50.25" customHeight="1" x14ac:dyDescent="0.25">
      <c r="A66" s="18" t="s">
        <v>210</v>
      </c>
      <c r="B66" s="19" t="s">
        <v>223</v>
      </c>
      <c r="C66" s="20"/>
      <c r="D66" s="24">
        <v>500</v>
      </c>
      <c r="E66" s="24">
        <v>500</v>
      </c>
      <c r="F66" s="24">
        <v>13100</v>
      </c>
      <c r="G66" s="21">
        <f t="shared" si="1"/>
        <v>26.2</v>
      </c>
      <c r="H66" s="17"/>
      <c r="I66" s="38">
        <f t="shared" si="3"/>
        <v>26.2</v>
      </c>
    </row>
    <row r="67" spans="1:9" ht="99.75" customHeight="1" x14ac:dyDescent="0.25">
      <c r="A67" s="18" t="s">
        <v>211</v>
      </c>
      <c r="B67" s="19" t="s">
        <v>224</v>
      </c>
      <c r="C67" s="20"/>
      <c r="D67" s="24">
        <v>500</v>
      </c>
      <c r="E67" s="24">
        <v>500</v>
      </c>
      <c r="F67" s="24">
        <v>13100</v>
      </c>
      <c r="G67" s="21">
        <f t="shared" si="1"/>
        <v>26.2</v>
      </c>
      <c r="H67" s="17"/>
      <c r="I67" s="38">
        <f t="shared" si="3"/>
        <v>26.2</v>
      </c>
    </row>
    <row r="68" spans="1:9" ht="88.5" customHeight="1" x14ac:dyDescent="0.25">
      <c r="A68" s="18" t="s">
        <v>212</v>
      </c>
      <c r="B68" s="19" t="s">
        <v>225</v>
      </c>
      <c r="C68" s="20"/>
      <c r="D68" s="24">
        <v>42206.720000000001</v>
      </c>
      <c r="E68" s="24">
        <v>30000</v>
      </c>
      <c r="F68" s="24">
        <v>50302.2</v>
      </c>
      <c r="G68" s="21">
        <f t="shared" si="1"/>
        <v>1.6767399999999999</v>
      </c>
      <c r="H68" s="17"/>
      <c r="I68" s="38">
        <f t="shared" si="3"/>
        <v>1.191805475526172</v>
      </c>
    </row>
    <row r="69" spans="1:9" ht="107.25" customHeight="1" x14ac:dyDescent="0.25">
      <c r="A69" s="18" t="s">
        <v>213</v>
      </c>
      <c r="B69" s="19" t="s">
        <v>226</v>
      </c>
      <c r="C69" s="20"/>
      <c r="D69" s="24">
        <v>42206.720000000001</v>
      </c>
      <c r="E69" s="24">
        <v>30000</v>
      </c>
      <c r="F69" s="24">
        <v>50302.2</v>
      </c>
      <c r="G69" s="21">
        <f t="shared" si="1"/>
        <v>1.6767399999999999</v>
      </c>
      <c r="H69" s="17"/>
      <c r="I69" s="38">
        <f t="shared" si="3"/>
        <v>1.191805475526172</v>
      </c>
    </row>
    <row r="70" spans="1:9" ht="63" customHeight="1" x14ac:dyDescent="0.25">
      <c r="A70" s="18" t="s">
        <v>214</v>
      </c>
      <c r="B70" s="19" t="s">
        <v>227</v>
      </c>
      <c r="C70" s="20"/>
      <c r="D70" s="24">
        <v>10600</v>
      </c>
      <c r="E70" s="24">
        <v>10000</v>
      </c>
      <c r="F70" s="24">
        <v>5550</v>
      </c>
      <c r="G70" s="21">
        <f t="shared" si="1"/>
        <v>0.55500000000000005</v>
      </c>
      <c r="H70" s="17"/>
      <c r="I70" s="38">
        <f t="shared" si="3"/>
        <v>0.52358490566037741</v>
      </c>
    </row>
    <row r="71" spans="1:9" ht="81.75" customHeight="1" x14ac:dyDescent="0.25">
      <c r="A71" s="18" t="s">
        <v>215</v>
      </c>
      <c r="B71" s="19" t="s">
        <v>228</v>
      </c>
      <c r="C71" s="20"/>
      <c r="D71" s="24">
        <v>10600</v>
      </c>
      <c r="E71" s="24">
        <v>10000</v>
      </c>
      <c r="F71" s="24">
        <v>5550</v>
      </c>
      <c r="G71" s="21">
        <f t="shared" si="1"/>
        <v>0.55500000000000005</v>
      </c>
      <c r="H71" s="17"/>
      <c r="I71" s="38">
        <f t="shared" si="3"/>
        <v>0.52358490566037741</v>
      </c>
    </row>
    <row r="72" spans="1:9" ht="81.75" customHeight="1" x14ac:dyDescent="0.25">
      <c r="A72" s="18" t="s">
        <v>242</v>
      </c>
      <c r="B72" s="19" t="s">
        <v>244</v>
      </c>
      <c r="C72" s="20"/>
      <c r="D72" s="24">
        <v>46000</v>
      </c>
      <c r="E72" s="24">
        <v>30000</v>
      </c>
      <c r="F72" s="24">
        <v>38000</v>
      </c>
      <c r="G72" s="21">
        <f t="shared" si="1"/>
        <v>1.2666666666666666</v>
      </c>
      <c r="H72" s="17"/>
      <c r="I72" s="38">
        <f t="shared" si="3"/>
        <v>0.82608695652173914</v>
      </c>
    </row>
    <row r="73" spans="1:9" ht="81.75" customHeight="1" x14ac:dyDescent="0.25">
      <c r="A73" s="18" t="s">
        <v>243</v>
      </c>
      <c r="B73" s="19" t="s">
        <v>245</v>
      </c>
      <c r="C73" s="20"/>
      <c r="D73" s="24">
        <v>46000</v>
      </c>
      <c r="E73" s="24">
        <v>30000</v>
      </c>
      <c r="F73" s="24">
        <v>38000</v>
      </c>
      <c r="G73" s="21">
        <f t="shared" si="1"/>
        <v>1.2666666666666666</v>
      </c>
      <c r="H73" s="17"/>
      <c r="I73" s="38">
        <f t="shared" si="3"/>
        <v>0.82608695652173914</v>
      </c>
    </row>
    <row r="74" spans="1:9" ht="81.75" customHeight="1" x14ac:dyDescent="0.25">
      <c r="A74" s="18" t="s">
        <v>246</v>
      </c>
      <c r="B74" s="19" t="s">
        <v>249</v>
      </c>
      <c r="C74" s="20"/>
      <c r="D74" s="24">
        <v>8500</v>
      </c>
      <c r="E74" s="24">
        <v>8000</v>
      </c>
      <c r="F74" s="24">
        <v>7500</v>
      </c>
      <c r="G74" s="21">
        <f t="shared" si="1"/>
        <v>0.9375</v>
      </c>
      <c r="H74" s="17"/>
      <c r="I74" s="38">
        <f t="shared" si="3"/>
        <v>0.88235294117647056</v>
      </c>
    </row>
    <row r="75" spans="1:9" ht="119.25" customHeight="1" x14ac:dyDescent="0.25">
      <c r="A75" s="18" t="s">
        <v>247</v>
      </c>
      <c r="B75" s="19" t="s">
        <v>248</v>
      </c>
      <c r="C75" s="20"/>
      <c r="D75" s="24">
        <v>8500</v>
      </c>
      <c r="E75" s="24">
        <v>8000</v>
      </c>
      <c r="F75" s="24">
        <v>7500</v>
      </c>
      <c r="G75" s="16">
        <f t="shared" si="1"/>
        <v>0.9375</v>
      </c>
      <c r="H75" s="17"/>
      <c r="I75" s="38">
        <f t="shared" si="3"/>
        <v>0.88235294117647056</v>
      </c>
    </row>
    <row r="76" spans="1:9" ht="75" customHeight="1" x14ac:dyDescent="0.25">
      <c r="A76" s="18" t="s">
        <v>216</v>
      </c>
      <c r="B76" s="19" t="s">
        <v>229</v>
      </c>
      <c r="C76" s="20"/>
      <c r="D76" s="24">
        <v>6400</v>
      </c>
      <c r="E76" s="24"/>
      <c r="F76" s="24"/>
      <c r="G76" s="16"/>
      <c r="H76" s="17"/>
      <c r="I76" s="38">
        <f t="shared" ref="I76:I143" si="9">F76/D76</f>
        <v>0</v>
      </c>
    </row>
    <row r="77" spans="1:9" ht="122.25" customHeight="1" x14ac:dyDescent="0.25">
      <c r="A77" s="18" t="s">
        <v>217</v>
      </c>
      <c r="B77" s="19" t="s">
        <v>230</v>
      </c>
      <c r="C77" s="20"/>
      <c r="D77" s="24">
        <v>6400</v>
      </c>
      <c r="E77" s="24"/>
      <c r="F77" s="24"/>
      <c r="G77" s="16"/>
      <c r="H77" s="17"/>
      <c r="I77" s="38">
        <f t="shared" si="9"/>
        <v>0</v>
      </c>
    </row>
    <row r="78" spans="1:9" ht="78.75" customHeight="1" x14ac:dyDescent="0.25">
      <c r="A78" s="18" t="s">
        <v>250</v>
      </c>
      <c r="B78" s="19" t="s">
        <v>252</v>
      </c>
      <c r="C78" s="20"/>
      <c r="D78" s="24">
        <v>3000</v>
      </c>
      <c r="E78" s="24"/>
      <c r="F78" s="24">
        <v>2000</v>
      </c>
      <c r="G78" s="16"/>
      <c r="H78" s="17"/>
      <c r="I78" s="38">
        <f t="shared" si="9"/>
        <v>0.66666666666666663</v>
      </c>
    </row>
    <row r="79" spans="1:9" ht="95.25" customHeight="1" x14ac:dyDescent="0.25">
      <c r="A79" s="18" t="s">
        <v>251</v>
      </c>
      <c r="B79" s="19" t="s">
        <v>253</v>
      </c>
      <c r="C79" s="20"/>
      <c r="D79" s="24">
        <v>3000</v>
      </c>
      <c r="E79" s="24"/>
      <c r="F79" s="24">
        <v>2000</v>
      </c>
      <c r="G79" s="16"/>
      <c r="H79" s="17"/>
      <c r="I79" s="38">
        <f t="shared" si="9"/>
        <v>0.66666666666666663</v>
      </c>
    </row>
    <row r="80" spans="1:9" ht="95.25" customHeight="1" x14ac:dyDescent="0.25">
      <c r="A80" s="18" t="s">
        <v>254</v>
      </c>
      <c r="B80" s="19" t="s">
        <v>256</v>
      </c>
      <c r="C80" s="20"/>
      <c r="D80" s="24">
        <v>5841.46</v>
      </c>
      <c r="E80" s="24">
        <v>7000</v>
      </c>
      <c r="F80" s="24">
        <v>25300</v>
      </c>
      <c r="G80" s="16">
        <f t="shared" si="1"/>
        <v>3.6142857142857143</v>
      </c>
      <c r="H80" s="17"/>
      <c r="I80" s="38">
        <f t="shared" si="9"/>
        <v>4.3311090035710249</v>
      </c>
    </row>
    <row r="81" spans="1:9" ht="95.25" customHeight="1" x14ac:dyDescent="0.25">
      <c r="A81" s="18" t="s">
        <v>255</v>
      </c>
      <c r="B81" s="19" t="s">
        <v>257</v>
      </c>
      <c r="C81" s="20"/>
      <c r="D81" s="24">
        <v>5841.46</v>
      </c>
      <c r="E81" s="24">
        <v>7000</v>
      </c>
      <c r="F81" s="24">
        <v>25300</v>
      </c>
      <c r="G81" s="16">
        <f t="shared" si="1"/>
        <v>3.6142857142857143</v>
      </c>
      <c r="H81" s="17"/>
      <c r="I81" s="38">
        <f t="shared" si="9"/>
        <v>4.3311090035710249</v>
      </c>
    </row>
    <row r="82" spans="1:9" ht="75" customHeight="1" x14ac:dyDescent="0.25">
      <c r="A82" s="18" t="s">
        <v>218</v>
      </c>
      <c r="B82" s="19" t="s">
        <v>232</v>
      </c>
      <c r="C82" s="20"/>
      <c r="D82" s="24">
        <v>68327.360000000001</v>
      </c>
      <c r="E82" s="24">
        <v>65500</v>
      </c>
      <c r="F82" s="24">
        <v>16097.54</v>
      </c>
      <c r="G82" s="16">
        <f t="shared" si="1"/>
        <v>0.24576396946564888</v>
      </c>
      <c r="H82" s="17"/>
      <c r="I82" s="38">
        <f t="shared" si="9"/>
        <v>0.23559435049151614</v>
      </c>
    </row>
    <row r="83" spans="1:9" ht="99" customHeight="1" x14ac:dyDescent="0.25">
      <c r="A83" s="18" t="s">
        <v>219</v>
      </c>
      <c r="B83" s="19" t="s">
        <v>231</v>
      </c>
      <c r="C83" s="20"/>
      <c r="D83" s="24">
        <v>68327.360000000001</v>
      </c>
      <c r="E83" s="24">
        <v>65500</v>
      </c>
      <c r="F83" s="24">
        <v>16097.54</v>
      </c>
      <c r="G83" s="16">
        <f t="shared" si="1"/>
        <v>0.24576396946564888</v>
      </c>
      <c r="H83" s="17"/>
      <c r="I83" s="38">
        <f t="shared" si="9"/>
        <v>0.23559435049151614</v>
      </c>
    </row>
    <row r="84" spans="1:9" ht="144.75" customHeight="1" x14ac:dyDescent="0.25">
      <c r="A84" s="18" t="s">
        <v>258</v>
      </c>
      <c r="B84" s="19" t="s">
        <v>260</v>
      </c>
      <c r="C84" s="20"/>
      <c r="D84" s="24">
        <v>239876.33</v>
      </c>
      <c r="E84" s="24">
        <v>262000</v>
      </c>
      <c r="F84" s="24">
        <v>218005.49</v>
      </c>
      <c r="G84" s="16">
        <f t="shared" si="1"/>
        <v>0.83208202290076327</v>
      </c>
      <c r="H84" s="17"/>
      <c r="I84" s="38">
        <f t="shared" si="9"/>
        <v>0.9088245180339386</v>
      </c>
    </row>
    <row r="85" spans="1:9" ht="156.75" customHeight="1" x14ac:dyDescent="0.25">
      <c r="A85" s="18" t="s">
        <v>259</v>
      </c>
      <c r="B85" s="19" t="s">
        <v>261</v>
      </c>
      <c r="C85" s="20"/>
      <c r="D85" s="24">
        <v>239876.33</v>
      </c>
      <c r="E85" s="24">
        <v>262000</v>
      </c>
      <c r="F85" s="24">
        <v>218005.49</v>
      </c>
      <c r="G85" s="16">
        <f t="shared" si="1"/>
        <v>0.83208202290076327</v>
      </c>
      <c r="H85" s="17"/>
      <c r="I85" s="38">
        <f t="shared" si="9"/>
        <v>0.9088245180339386</v>
      </c>
    </row>
    <row r="86" spans="1:9" ht="99" customHeight="1" x14ac:dyDescent="0.25">
      <c r="A86" s="18" t="s">
        <v>264</v>
      </c>
      <c r="B86" s="19" t="s">
        <v>262</v>
      </c>
      <c r="C86" s="20"/>
      <c r="D86" s="24">
        <v>10000</v>
      </c>
      <c r="E86" s="24">
        <v>10000</v>
      </c>
      <c r="F86" s="24">
        <v>30000</v>
      </c>
      <c r="G86" s="16">
        <f t="shared" si="1"/>
        <v>3</v>
      </c>
      <c r="H86" s="17"/>
      <c r="I86" s="38">
        <f t="shared" si="9"/>
        <v>3</v>
      </c>
    </row>
    <row r="87" spans="1:9" ht="99" customHeight="1" x14ac:dyDescent="0.25">
      <c r="A87" s="18" t="s">
        <v>265</v>
      </c>
      <c r="B87" s="19" t="s">
        <v>263</v>
      </c>
      <c r="C87" s="20"/>
      <c r="D87" s="24">
        <v>10000</v>
      </c>
      <c r="E87" s="24">
        <v>10000</v>
      </c>
      <c r="F87" s="24">
        <v>30000</v>
      </c>
      <c r="G87" s="16">
        <f t="shared" si="1"/>
        <v>3</v>
      </c>
      <c r="H87" s="17"/>
      <c r="I87" s="38">
        <f t="shared" si="9"/>
        <v>3</v>
      </c>
    </row>
    <row r="88" spans="1:9" ht="75" customHeight="1" x14ac:dyDescent="0.25">
      <c r="A88" s="18" t="s">
        <v>220</v>
      </c>
      <c r="B88" s="19" t="s">
        <v>233</v>
      </c>
      <c r="C88" s="20"/>
      <c r="D88" s="24">
        <f>D89+D90</f>
        <v>-9519.5</v>
      </c>
      <c r="E88" s="24"/>
      <c r="F88" s="24">
        <v>2500.5</v>
      </c>
      <c r="G88" s="16"/>
      <c r="H88" s="17"/>
      <c r="I88" s="38">
        <f t="shared" si="9"/>
        <v>-0.26267135878985243</v>
      </c>
    </row>
    <row r="89" spans="1:9" ht="73.5" customHeight="1" x14ac:dyDescent="0.25">
      <c r="A89" s="18" t="s">
        <v>221</v>
      </c>
      <c r="B89" s="19" t="s">
        <v>234</v>
      </c>
      <c r="C89" s="20"/>
      <c r="D89" s="24">
        <v>-10000</v>
      </c>
      <c r="E89" s="24"/>
      <c r="F89" s="24"/>
      <c r="G89" s="16"/>
      <c r="H89" s="17"/>
      <c r="I89" s="38">
        <f t="shared" si="9"/>
        <v>0</v>
      </c>
    </row>
    <row r="90" spans="1:9" ht="81.75" customHeight="1" x14ac:dyDescent="0.25">
      <c r="A90" s="18" t="s">
        <v>222</v>
      </c>
      <c r="B90" s="19" t="s">
        <v>235</v>
      </c>
      <c r="C90" s="20"/>
      <c r="D90" s="24">
        <v>480.5</v>
      </c>
      <c r="E90" s="24"/>
      <c r="F90" s="24">
        <v>2500.5</v>
      </c>
      <c r="G90" s="16"/>
      <c r="H90" s="17"/>
      <c r="I90" s="38">
        <f t="shared" si="9"/>
        <v>5.2039542143600412</v>
      </c>
    </row>
    <row r="91" spans="1:9" ht="43.5" customHeight="1" x14ac:dyDescent="0.25">
      <c r="A91" s="18" t="s">
        <v>310</v>
      </c>
      <c r="B91" s="19" t="s">
        <v>312</v>
      </c>
      <c r="C91" s="20"/>
      <c r="D91" s="24"/>
      <c r="E91" s="24"/>
      <c r="F91" s="24">
        <v>780.59</v>
      </c>
      <c r="G91" s="16"/>
      <c r="H91" s="17"/>
      <c r="I91" s="38"/>
    </row>
    <row r="92" spans="1:9" ht="126" customHeight="1" x14ac:dyDescent="0.25">
      <c r="A92" s="18" t="s">
        <v>311</v>
      </c>
      <c r="B92" s="19" t="s">
        <v>313</v>
      </c>
      <c r="C92" s="20"/>
      <c r="D92" s="24"/>
      <c r="E92" s="24"/>
      <c r="F92" s="24">
        <v>780.59</v>
      </c>
      <c r="G92" s="16"/>
      <c r="H92" s="17"/>
      <c r="I92" s="38"/>
    </row>
    <row r="93" spans="1:9" s="50" customFormat="1" ht="15" customHeight="1" x14ac:dyDescent="0.25">
      <c r="A93" s="13" t="s">
        <v>83</v>
      </c>
      <c r="B93" s="14" t="s">
        <v>82</v>
      </c>
      <c r="C93" s="15"/>
      <c r="D93" s="25">
        <v>200</v>
      </c>
      <c r="E93" s="25"/>
      <c r="F93" s="25"/>
      <c r="G93" s="16"/>
      <c r="H93" s="22" t="e">
        <f t="shared" ref="H93:H159" si="10">F93/C93</f>
        <v>#DIV/0!</v>
      </c>
      <c r="I93" s="38">
        <f t="shared" si="9"/>
        <v>0</v>
      </c>
    </row>
    <row r="94" spans="1:9" s="49" customFormat="1" ht="15.75" customHeight="1" x14ac:dyDescent="0.25">
      <c r="A94" s="42" t="s">
        <v>85</v>
      </c>
      <c r="B94" s="43" t="s">
        <v>84</v>
      </c>
      <c r="C94" s="44"/>
      <c r="D94" s="45">
        <v>200</v>
      </c>
      <c r="E94" s="45"/>
      <c r="F94" s="45"/>
      <c r="G94" s="46"/>
      <c r="H94" s="47" t="e">
        <f t="shared" si="10"/>
        <v>#DIV/0!</v>
      </c>
      <c r="I94" s="48">
        <f t="shared" si="9"/>
        <v>0</v>
      </c>
    </row>
    <row r="95" spans="1:9" ht="19.5" customHeight="1" x14ac:dyDescent="0.25">
      <c r="A95" s="18" t="s">
        <v>87</v>
      </c>
      <c r="B95" s="19" t="s">
        <v>86</v>
      </c>
      <c r="C95" s="20"/>
      <c r="D95" s="24">
        <v>200</v>
      </c>
      <c r="E95" s="24"/>
      <c r="F95" s="24"/>
      <c r="G95" s="21"/>
      <c r="H95" s="22" t="e">
        <f t="shared" si="10"/>
        <v>#DIV/0!</v>
      </c>
      <c r="I95" s="38">
        <f t="shared" si="9"/>
        <v>0</v>
      </c>
    </row>
    <row r="96" spans="1:9" ht="24.75" customHeight="1" x14ac:dyDescent="0.25">
      <c r="A96" s="13" t="s">
        <v>89</v>
      </c>
      <c r="B96" s="14" t="s">
        <v>88</v>
      </c>
      <c r="C96" s="15">
        <f>C97</f>
        <v>21867898.050000001</v>
      </c>
      <c r="D96" s="25">
        <f>D97</f>
        <v>85569615.570000008</v>
      </c>
      <c r="E96" s="25">
        <v>155221844.50999999</v>
      </c>
      <c r="F96" s="25">
        <v>100542956.44</v>
      </c>
      <c r="G96" s="16">
        <f t="shared" ref="G96:G159" si="11">F96/E96</f>
        <v>0.64773715811322308</v>
      </c>
      <c r="H96" s="17">
        <f t="shared" si="10"/>
        <v>4.5977421428485208</v>
      </c>
      <c r="I96" s="39">
        <f t="shared" si="9"/>
        <v>1.1749843185604951</v>
      </c>
    </row>
    <row r="97" spans="1:9" ht="31.5" customHeight="1" x14ac:dyDescent="0.25">
      <c r="A97" s="13" t="s">
        <v>91</v>
      </c>
      <c r="B97" s="14" t="s">
        <v>90</v>
      </c>
      <c r="C97" s="15">
        <f>C98+C105+C128+C143</f>
        <v>21867898.050000001</v>
      </c>
      <c r="D97" s="25">
        <f>D98+D105++++D128++++D143+D156</f>
        <v>85569615.570000008</v>
      </c>
      <c r="E97" s="25">
        <v>155208402.50999999</v>
      </c>
      <c r="F97" s="25">
        <v>100527924.73999999</v>
      </c>
      <c r="G97" s="16">
        <f t="shared" si="11"/>
        <v>0.64769640763181646</v>
      </c>
      <c r="H97" s="17">
        <f t="shared" si="10"/>
        <v>4.5970547562526241</v>
      </c>
      <c r="I97" s="39">
        <f t="shared" si="9"/>
        <v>1.1748086522343131</v>
      </c>
    </row>
    <row r="98" spans="1:9" ht="27" customHeight="1" x14ac:dyDescent="0.25">
      <c r="A98" s="18" t="s">
        <v>133</v>
      </c>
      <c r="B98" s="19" t="s">
        <v>92</v>
      </c>
      <c r="C98" s="20">
        <f>C99+C101</f>
        <v>8720149</v>
      </c>
      <c r="D98" s="25">
        <f>D99+D101</f>
        <v>20343747</v>
      </c>
      <c r="E98" s="25">
        <f>E99+E101</f>
        <v>26589885</v>
      </c>
      <c r="F98" s="25">
        <f>F99+F101</f>
        <v>19450503</v>
      </c>
      <c r="G98" s="16">
        <f t="shared" si="11"/>
        <v>0.731500079823587</v>
      </c>
      <c r="H98" s="17">
        <f t="shared" si="10"/>
        <v>2.2305241573280457</v>
      </c>
      <c r="I98" s="39">
        <f t="shared" si="9"/>
        <v>0.95609245435464763</v>
      </c>
    </row>
    <row r="99" spans="1:9" ht="15" customHeight="1" x14ac:dyDescent="0.25">
      <c r="A99" s="18" t="s">
        <v>166</v>
      </c>
      <c r="B99" s="19" t="s">
        <v>93</v>
      </c>
      <c r="C99" s="20">
        <v>5096500</v>
      </c>
      <c r="D99" s="24">
        <v>10965753</v>
      </c>
      <c r="E99" s="24">
        <v>18774000</v>
      </c>
      <c r="F99" s="24">
        <v>14080500</v>
      </c>
      <c r="G99" s="21">
        <f t="shared" si="11"/>
        <v>0.75</v>
      </c>
      <c r="H99" s="22">
        <f t="shared" si="10"/>
        <v>2.7627783773177672</v>
      </c>
      <c r="I99" s="38">
        <f t="shared" si="9"/>
        <v>1.2840431477893037</v>
      </c>
    </row>
    <row r="100" spans="1:9" ht="27" customHeight="1" x14ac:dyDescent="0.25">
      <c r="A100" s="18" t="s">
        <v>165</v>
      </c>
      <c r="B100" s="19" t="s">
        <v>94</v>
      </c>
      <c r="C100" s="20">
        <v>5096500</v>
      </c>
      <c r="D100" s="24">
        <v>10965753</v>
      </c>
      <c r="E100" s="24">
        <v>18774000</v>
      </c>
      <c r="F100" s="24">
        <v>14080500</v>
      </c>
      <c r="G100" s="21">
        <f t="shared" si="11"/>
        <v>0.75</v>
      </c>
      <c r="H100" s="22">
        <f t="shared" si="10"/>
        <v>2.7627783773177672</v>
      </c>
      <c r="I100" s="38">
        <f t="shared" si="9"/>
        <v>1.2840431477893037</v>
      </c>
    </row>
    <row r="101" spans="1:9" ht="27" customHeight="1" x14ac:dyDescent="0.25">
      <c r="A101" s="18" t="s">
        <v>164</v>
      </c>
      <c r="B101" s="19" t="s">
        <v>95</v>
      </c>
      <c r="C101" s="20">
        <v>3623649</v>
      </c>
      <c r="D101" s="24">
        <v>9377994</v>
      </c>
      <c r="E101" s="24">
        <v>7815885</v>
      </c>
      <c r="F101" s="24">
        <v>5370003</v>
      </c>
      <c r="G101" s="21">
        <f t="shared" si="11"/>
        <v>0.68706269347617066</v>
      </c>
      <c r="H101" s="22">
        <f t="shared" si="10"/>
        <v>1.4819324388206474</v>
      </c>
      <c r="I101" s="38">
        <f t="shared" si="9"/>
        <v>0.572617448891522</v>
      </c>
    </row>
    <row r="102" spans="1:9" ht="30" customHeight="1" x14ac:dyDescent="0.25">
      <c r="A102" s="18" t="s">
        <v>163</v>
      </c>
      <c r="B102" s="19" t="s">
        <v>96</v>
      </c>
      <c r="C102" s="20">
        <v>3623649</v>
      </c>
      <c r="D102" s="24">
        <v>9377994</v>
      </c>
      <c r="E102" s="24">
        <v>7815885</v>
      </c>
      <c r="F102" s="24">
        <v>5370003</v>
      </c>
      <c r="G102" s="21">
        <f t="shared" si="11"/>
        <v>0.68706269347617066</v>
      </c>
      <c r="H102" s="22">
        <f t="shared" si="10"/>
        <v>1.4819324388206474</v>
      </c>
      <c r="I102" s="38">
        <f t="shared" si="9"/>
        <v>0.572617448891522</v>
      </c>
    </row>
    <row r="103" spans="1:9" ht="24.75" hidden="1" customHeight="1" x14ac:dyDescent="0.25">
      <c r="A103" s="18" t="s">
        <v>162</v>
      </c>
      <c r="B103" s="27" t="s">
        <v>136</v>
      </c>
      <c r="C103" s="28"/>
      <c r="D103" s="24"/>
      <c r="E103" s="24"/>
      <c r="F103" s="24"/>
      <c r="G103" s="21"/>
      <c r="H103" s="22" t="e">
        <f t="shared" si="10"/>
        <v>#DIV/0!</v>
      </c>
      <c r="I103" s="38" t="e">
        <f t="shared" si="9"/>
        <v>#DIV/0!</v>
      </c>
    </row>
    <row r="104" spans="1:9" ht="22.5" hidden="1" customHeight="1" x14ac:dyDescent="0.25">
      <c r="A104" s="18" t="s">
        <v>161</v>
      </c>
      <c r="B104" s="27" t="s">
        <v>138</v>
      </c>
      <c r="C104" s="28"/>
      <c r="D104" s="24"/>
      <c r="E104" s="24"/>
      <c r="F104" s="24"/>
      <c r="G104" s="21"/>
      <c r="H104" s="22" t="e">
        <f t="shared" si="10"/>
        <v>#DIV/0!</v>
      </c>
      <c r="I104" s="38" t="e">
        <f t="shared" si="9"/>
        <v>#DIV/0!</v>
      </c>
    </row>
    <row r="105" spans="1:9" ht="31.5" customHeight="1" x14ac:dyDescent="0.25">
      <c r="A105" s="13" t="s">
        <v>160</v>
      </c>
      <c r="B105" s="40" t="s">
        <v>97</v>
      </c>
      <c r="C105" s="41">
        <f>C116</f>
        <v>3000</v>
      </c>
      <c r="D105" s="25">
        <f>D108++D112+D114+D116++D118+D126</f>
        <v>8871382.9800000004</v>
      </c>
      <c r="E105" s="25">
        <f>E108++E112+E114+E116++E118+E126</f>
        <v>19081153</v>
      </c>
      <c r="F105" s="25">
        <f>F108++F112+F114+F116++F118+F126</f>
        <v>11555866.539999999</v>
      </c>
      <c r="G105" s="16">
        <f t="shared" si="11"/>
        <v>0.60561678531690399</v>
      </c>
      <c r="H105" s="17"/>
      <c r="I105" s="39">
        <f t="shared" si="9"/>
        <v>1.3026003460849347</v>
      </c>
    </row>
    <row r="106" spans="1:9" ht="0.75" customHeight="1" x14ac:dyDescent="0.25">
      <c r="A106" s="29" t="s">
        <v>159</v>
      </c>
      <c r="B106" s="30" t="s">
        <v>130</v>
      </c>
      <c r="C106" s="31"/>
      <c r="D106" s="24"/>
      <c r="E106" s="24"/>
      <c r="F106" s="24"/>
      <c r="G106" s="21" t="e">
        <f t="shared" si="11"/>
        <v>#DIV/0!</v>
      </c>
      <c r="H106" s="22"/>
      <c r="I106" s="38" t="e">
        <f t="shared" si="9"/>
        <v>#DIV/0!</v>
      </c>
    </row>
    <row r="107" spans="1:9" ht="33.75" hidden="1" customHeight="1" x14ac:dyDescent="0.25">
      <c r="A107" s="29" t="s">
        <v>158</v>
      </c>
      <c r="B107" s="30" t="s">
        <v>131</v>
      </c>
      <c r="C107" s="31"/>
      <c r="D107" s="24"/>
      <c r="E107" s="24"/>
      <c r="F107" s="24"/>
      <c r="G107" s="21" t="e">
        <f t="shared" si="11"/>
        <v>#DIV/0!</v>
      </c>
      <c r="H107" s="22"/>
      <c r="I107" s="38" t="e">
        <f t="shared" si="9"/>
        <v>#DIV/0!</v>
      </c>
    </row>
    <row r="108" spans="1:9" ht="92.25" customHeight="1" x14ac:dyDescent="0.25">
      <c r="A108" s="18" t="s">
        <v>157</v>
      </c>
      <c r="B108" s="19" t="s">
        <v>122</v>
      </c>
      <c r="C108" s="20"/>
      <c r="D108" s="24">
        <v>4900428.5599999996</v>
      </c>
      <c r="E108" s="24">
        <v>8341596</v>
      </c>
      <c r="F108" s="24">
        <v>6752749.5999999996</v>
      </c>
      <c r="G108" s="21">
        <f t="shared" si="11"/>
        <v>0.80952728950191299</v>
      </c>
      <c r="H108" s="22"/>
      <c r="I108" s="38">
        <f t="shared" si="9"/>
        <v>1.3779916424289227</v>
      </c>
    </row>
    <row r="109" spans="1:9" ht="93" customHeight="1" x14ac:dyDescent="0.25">
      <c r="A109" s="18" t="s">
        <v>156</v>
      </c>
      <c r="B109" s="19" t="s">
        <v>98</v>
      </c>
      <c r="C109" s="20"/>
      <c r="D109" s="24">
        <v>4900428.5599999996</v>
      </c>
      <c r="E109" s="24">
        <v>8341596</v>
      </c>
      <c r="F109" s="24">
        <v>6752749.5999999996</v>
      </c>
      <c r="G109" s="21">
        <f t="shared" si="11"/>
        <v>0.80952728950191299</v>
      </c>
      <c r="H109" s="22"/>
      <c r="I109" s="38">
        <f t="shared" si="9"/>
        <v>1.3779916424289227</v>
      </c>
    </row>
    <row r="110" spans="1:9" ht="48" hidden="1" customHeight="1" x14ac:dyDescent="0.25">
      <c r="A110" s="18" t="s">
        <v>285</v>
      </c>
      <c r="B110" s="19" t="s">
        <v>287</v>
      </c>
      <c r="C110" s="20"/>
      <c r="D110" s="24"/>
      <c r="E110" s="24"/>
      <c r="F110" s="24"/>
      <c r="G110" s="21"/>
      <c r="H110" s="22"/>
      <c r="I110" s="38" t="e">
        <f t="shared" si="9"/>
        <v>#DIV/0!</v>
      </c>
    </row>
    <row r="111" spans="1:9" ht="93.75" hidden="1" customHeight="1" x14ac:dyDescent="0.25">
      <c r="A111" s="18" t="s">
        <v>286</v>
      </c>
      <c r="B111" s="19" t="s">
        <v>288</v>
      </c>
      <c r="C111" s="20"/>
      <c r="D111" s="24"/>
      <c r="E111" s="24"/>
      <c r="F111" s="24"/>
      <c r="G111" s="21"/>
      <c r="H111" s="22"/>
      <c r="I111" s="38" t="e">
        <f t="shared" si="9"/>
        <v>#DIV/0!</v>
      </c>
    </row>
    <row r="112" spans="1:9" ht="93.75" customHeight="1" x14ac:dyDescent="0.25">
      <c r="A112" s="18" t="s">
        <v>266</v>
      </c>
      <c r="B112" s="19" t="s">
        <v>267</v>
      </c>
      <c r="C112" s="20"/>
      <c r="D112" s="24">
        <v>788694.63</v>
      </c>
      <c r="E112" s="24">
        <v>1584263</v>
      </c>
      <c r="F112" s="24">
        <v>946253.5</v>
      </c>
      <c r="G112" s="21">
        <f t="shared" si="11"/>
        <v>0.59728308999200264</v>
      </c>
      <c r="H112" s="22"/>
      <c r="I112" s="38">
        <f t="shared" si="9"/>
        <v>1.1997717037835036</v>
      </c>
    </row>
    <row r="113" spans="1:9" ht="93.75" customHeight="1" x14ac:dyDescent="0.25">
      <c r="A113" s="18" t="s">
        <v>268</v>
      </c>
      <c r="B113" s="19" t="s">
        <v>269</v>
      </c>
      <c r="C113" s="20"/>
      <c r="D113" s="24">
        <v>788694.63</v>
      </c>
      <c r="E113" s="24">
        <v>1584263</v>
      </c>
      <c r="F113" s="24">
        <v>946253.5</v>
      </c>
      <c r="G113" s="21">
        <f t="shared" si="11"/>
        <v>0.59728308999200264</v>
      </c>
      <c r="H113" s="22"/>
      <c r="I113" s="38">
        <f t="shared" si="9"/>
        <v>1.1997717037835036</v>
      </c>
    </row>
    <row r="114" spans="1:9" ht="93.75" customHeight="1" x14ac:dyDescent="0.25">
      <c r="A114" s="18" t="s">
        <v>155</v>
      </c>
      <c r="B114" s="19" t="s">
        <v>143</v>
      </c>
      <c r="C114" s="20"/>
      <c r="D114" s="24">
        <v>500000</v>
      </c>
      <c r="E114" s="24"/>
      <c r="F114" s="24"/>
      <c r="G114" s="21"/>
      <c r="H114" s="22"/>
      <c r="I114" s="38">
        <f t="shared" si="9"/>
        <v>0</v>
      </c>
    </row>
    <row r="115" spans="1:9" ht="93.75" customHeight="1" x14ac:dyDescent="0.25">
      <c r="A115" s="18" t="s">
        <v>150</v>
      </c>
      <c r="B115" s="19" t="s">
        <v>144</v>
      </c>
      <c r="C115" s="20"/>
      <c r="D115" s="24">
        <v>500000</v>
      </c>
      <c r="E115" s="24"/>
      <c r="F115" s="24"/>
      <c r="G115" s="21"/>
      <c r="H115" s="22"/>
      <c r="I115" s="38">
        <f t="shared" si="9"/>
        <v>0</v>
      </c>
    </row>
    <row r="116" spans="1:9" ht="93.75" customHeight="1" x14ac:dyDescent="0.25">
      <c r="A116" s="18" t="s">
        <v>149</v>
      </c>
      <c r="B116" s="19" t="s">
        <v>189</v>
      </c>
      <c r="C116" s="20">
        <v>3000</v>
      </c>
      <c r="D116" s="24">
        <v>337500</v>
      </c>
      <c r="E116" s="24">
        <v>562500</v>
      </c>
      <c r="F116" s="24">
        <v>562500</v>
      </c>
      <c r="G116" s="21">
        <f t="shared" si="11"/>
        <v>1</v>
      </c>
      <c r="H116" s="22"/>
      <c r="I116" s="38">
        <f t="shared" si="9"/>
        <v>1.6666666666666667</v>
      </c>
    </row>
    <row r="117" spans="1:9" ht="93.75" customHeight="1" x14ac:dyDescent="0.25">
      <c r="A117" s="18" t="s">
        <v>188</v>
      </c>
      <c r="B117" s="19" t="s">
        <v>190</v>
      </c>
      <c r="C117" s="20">
        <v>3000</v>
      </c>
      <c r="D117" s="24">
        <v>337500</v>
      </c>
      <c r="E117" s="24">
        <v>562500</v>
      </c>
      <c r="F117" s="24">
        <v>562500</v>
      </c>
      <c r="G117" s="21">
        <f t="shared" si="11"/>
        <v>1</v>
      </c>
      <c r="H117" s="22"/>
      <c r="I117" s="38">
        <f t="shared" si="9"/>
        <v>1.6666666666666667</v>
      </c>
    </row>
    <row r="118" spans="1:9" ht="93.75" customHeight="1" x14ac:dyDescent="0.25">
      <c r="A118" s="18" t="s">
        <v>167</v>
      </c>
      <c r="B118" s="19" t="s">
        <v>191</v>
      </c>
      <c r="C118" s="20"/>
      <c r="D118" s="24">
        <v>108696</v>
      </c>
      <c r="E118" s="24">
        <v>43136</v>
      </c>
      <c r="F118" s="24">
        <v>43136</v>
      </c>
      <c r="G118" s="21">
        <f t="shared" si="11"/>
        <v>1</v>
      </c>
      <c r="H118" s="22"/>
      <c r="I118" s="38">
        <f t="shared" si="9"/>
        <v>0.39684993008022373</v>
      </c>
    </row>
    <row r="119" spans="1:9" ht="93.75" customHeight="1" x14ac:dyDescent="0.25">
      <c r="A119" s="18" t="s">
        <v>168</v>
      </c>
      <c r="B119" s="19" t="s">
        <v>192</v>
      </c>
      <c r="C119" s="20"/>
      <c r="D119" s="24">
        <v>108696</v>
      </c>
      <c r="E119" s="24">
        <v>43136</v>
      </c>
      <c r="F119" s="24">
        <v>43136</v>
      </c>
      <c r="G119" s="21">
        <f t="shared" si="11"/>
        <v>1</v>
      </c>
      <c r="H119" s="22"/>
      <c r="I119" s="38">
        <f t="shared" si="9"/>
        <v>0.39684993008022373</v>
      </c>
    </row>
    <row r="120" spans="1:9" ht="0.75" customHeight="1" x14ac:dyDescent="0.25">
      <c r="A120" s="18" t="s">
        <v>151</v>
      </c>
      <c r="B120" s="19" t="s">
        <v>141</v>
      </c>
      <c r="C120" s="20"/>
      <c r="D120" s="24"/>
      <c r="E120" s="24"/>
      <c r="F120" s="24"/>
      <c r="G120" s="21" t="e">
        <f t="shared" si="11"/>
        <v>#DIV/0!</v>
      </c>
      <c r="H120" s="22"/>
      <c r="I120" s="38" t="e">
        <f t="shared" si="9"/>
        <v>#DIV/0!</v>
      </c>
    </row>
    <row r="121" spans="1:9" ht="93.75" hidden="1" customHeight="1" x14ac:dyDescent="0.25">
      <c r="A121" s="18" t="s">
        <v>152</v>
      </c>
      <c r="B121" s="19" t="s">
        <v>142</v>
      </c>
      <c r="C121" s="20"/>
      <c r="D121" s="24"/>
      <c r="E121" s="24"/>
      <c r="F121" s="24"/>
      <c r="G121" s="21" t="e">
        <f t="shared" si="11"/>
        <v>#DIV/0!</v>
      </c>
      <c r="H121" s="22"/>
      <c r="I121" s="38" t="e">
        <f t="shared" si="9"/>
        <v>#DIV/0!</v>
      </c>
    </row>
    <row r="122" spans="1:9" ht="47.25" hidden="1" x14ac:dyDescent="0.25">
      <c r="A122" s="18" t="s">
        <v>153</v>
      </c>
      <c r="B122" s="19" t="s">
        <v>132</v>
      </c>
      <c r="C122" s="20"/>
      <c r="D122" s="24"/>
      <c r="E122" s="24"/>
      <c r="F122" s="24"/>
      <c r="G122" s="21" t="e">
        <f t="shared" si="11"/>
        <v>#DIV/0!</v>
      </c>
      <c r="H122" s="22"/>
      <c r="I122" s="38" t="e">
        <f t="shared" si="9"/>
        <v>#DIV/0!</v>
      </c>
    </row>
    <row r="123" spans="1:9" ht="46.5" hidden="1" customHeight="1" x14ac:dyDescent="0.25">
      <c r="A123" s="18" t="s">
        <v>154</v>
      </c>
      <c r="B123" s="19" t="s">
        <v>132</v>
      </c>
      <c r="C123" s="20"/>
      <c r="D123" s="24"/>
      <c r="E123" s="24"/>
      <c r="F123" s="24"/>
      <c r="G123" s="21" t="e">
        <f t="shared" si="11"/>
        <v>#DIV/0!</v>
      </c>
      <c r="H123" s="22"/>
      <c r="I123" s="38" t="e">
        <f t="shared" si="9"/>
        <v>#DIV/0!</v>
      </c>
    </row>
    <row r="124" spans="1:9" ht="46.5" hidden="1" customHeight="1" x14ac:dyDescent="0.25">
      <c r="A124" s="18" t="s">
        <v>167</v>
      </c>
      <c r="B124" s="19" t="s">
        <v>137</v>
      </c>
      <c r="C124" s="20"/>
      <c r="D124" s="24"/>
      <c r="E124" s="24"/>
      <c r="F124" s="24"/>
      <c r="G124" s="21" t="e">
        <f t="shared" si="11"/>
        <v>#DIV/0!</v>
      </c>
      <c r="H124" s="22"/>
      <c r="I124" s="38" t="e">
        <f t="shared" si="9"/>
        <v>#DIV/0!</v>
      </c>
    </row>
    <row r="125" spans="1:9" ht="46.5" hidden="1" customHeight="1" x14ac:dyDescent="0.25">
      <c r="A125" s="18" t="s">
        <v>168</v>
      </c>
      <c r="B125" s="19" t="s">
        <v>145</v>
      </c>
      <c r="C125" s="20"/>
      <c r="D125" s="24"/>
      <c r="E125" s="24"/>
      <c r="F125" s="24"/>
      <c r="G125" s="21" t="e">
        <f t="shared" si="11"/>
        <v>#DIV/0!</v>
      </c>
      <c r="H125" s="22"/>
      <c r="I125" s="38" t="e">
        <f t="shared" si="9"/>
        <v>#DIV/0!</v>
      </c>
    </row>
    <row r="126" spans="1:9" ht="15" customHeight="1" x14ac:dyDescent="0.25">
      <c r="A126" s="18" t="s">
        <v>169</v>
      </c>
      <c r="B126" s="19" t="s">
        <v>99</v>
      </c>
      <c r="C126" s="20"/>
      <c r="D126" s="24">
        <v>2236063.79</v>
      </c>
      <c r="E126" s="24">
        <v>8549658</v>
      </c>
      <c r="F126" s="24">
        <v>3251227.44</v>
      </c>
      <c r="G126" s="21">
        <f t="shared" si="11"/>
        <v>0.38027573032745871</v>
      </c>
      <c r="H126" s="22"/>
      <c r="I126" s="38">
        <f t="shared" si="9"/>
        <v>1.4539958361384673</v>
      </c>
    </row>
    <row r="127" spans="1:9" ht="15" customHeight="1" x14ac:dyDescent="0.25">
      <c r="A127" s="18" t="s">
        <v>170</v>
      </c>
      <c r="B127" s="19" t="s">
        <v>100</v>
      </c>
      <c r="C127" s="20"/>
      <c r="D127" s="24">
        <v>2236063.79</v>
      </c>
      <c r="E127" s="24">
        <v>8549658</v>
      </c>
      <c r="F127" s="24">
        <v>3251227.44</v>
      </c>
      <c r="G127" s="21">
        <f t="shared" si="11"/>
        <v>0.38027573032745871</v>
      </c>
      <c r="H127" s="22"/>
      <c r="I127" s="38">
        <f t="shared" si="9"/>
        <v>1.4539958361384673</v>
      </c>
    </row>
    <row r="128" spans="1:9" ht="34.5" customHeight="1" x14ac:dyDescent="0.25">
      <c r="A128" s="13" t="s">
        <v>171</v>
      </c>
      <c r="B128" s="14" t="s">
        <v>101</v>
      </c>
      <c r="C128" s="15">
        <f>C129+C131+C135</f>
        <v>12541812.060000001</v>
      </c>
      <c r="D128" s="25">
        <f>D129+++D131++D133++D135+D139</f>
        <v>51069866.200000003</v>
      </c>
      <c r="E128" s="25">
        <f>E129++E131+E133++E135++E137</f>
        <v>94579199.120000005</v>
      </c>
      <c r="F128" s="25">
        <f>F129++F131+F133++F135++F137</f>
        <v>64424302.990000002</v>
      </c>
      <c r="G128" s="16">
        <f t="shared" si="11"/>
        <v>0.68116777885018742</v>
      </c>
      <c r="H128" s="17">
        <f t="shared" si="10"/>
        <v>5.1367619512869656</v>
      </c>
      <c r="I128" s="39">
        <f t="shared" si="9"/>
        <v>1.2614934751875264</v>
      </c>
    </row>
    <row r="129" spans="1:9" ht="45" customHeight="1" x14ac:dyDescent="0.25">
      <c r="A129" s="18" t="s">
        <v>172</v>
      </c>
      <c r="B129" s="19" t="s">
        <v>106</v>
      </c>
      <c r="C129" s="20">
        <f>C130</f>
        <v>12419578.51</v>
      </c>
      <c r="D129" s="24">
        <v>47179485.280000001</v>
      </c>
      <c r="E129" s="24">
        <v>83820577.549999997</v>
      </c>
      <c r="F129" s="24">
        <v>54059680.829999998</v>
      </c>
      <c r="G129" s="21">
        <f t="shared" si="11"/>
        <v>0.64494522001775445</v>
      </c>
      <c r="H129" s="22">
        <f t="shared" si="10"/>
        <v>4.3527790243825271</v>
      </c>
      <c r="I129" s="38">
        <f t="shared" si="9"/>
        <v>1.1458302376375564</v>
      </c>
    </row>
    <row r="130" spans="1:9" ht="45" customHeight="1" x14ac:dyDescent="0.25">
      <c r="A130" s="18" t="s">
        <v>173</v>
      </c>
      <c r="B130" s="19" t="s">
        <v>107</v>
      </c>
      <c r="C130" s="20">
        <v>12419578.51</v>
      </c>
      <c r="D130" s="24">
        <v>47179485.280000001</v>
      </c>
      <c r="E130" s="24">
        <v>83820577.549999997</v>
      </c>
      <c r="F130" s="24">
        <v>54059680.829999998</v>
      </c>
      <c r="G130" s="21">
        <f t="shared" si="11"/>
        <v>0.64494522001775445</v>
      </c>
      <c r="H130" s="22">
        <f t="shared" si="10"/>
        <v>4.3527790243825271</v>
      </c>
      <c r="I130" s="38">
        <f t="shared" si="9"/>
        <v>1.1458302376375564</v>
      </c>
    </row>
    <row r="131" spans="1:9" ht="78" customHeight="1" x14ac:dyDescent="0.25">
      <c r="A131" s="18" t="s">
        <v>174</v>
      </c>
      <c r="B131" s="19" t="s">
        <v>108</v>
      </c>
      <c r="C131" s="20">
        <v>33015.300000000003</v>
      </c>
      <c r="D131" s="24">
        <v>84909.65</v>
      </c>
      <c r="E131" s="24">
        <v>391609</v>
      </c>
      <c r="F131" s="24">
        <v>110802.34</v>
      </c>
      <c r="G131" s="21">
        <f t="shared" si="11"/>
        <v>0.28294125007341503</v>
      </c>
      <c r="H131" s="22">
        <f t="shared" si="10"/>
        <v>3.3560906609965677</v>
      </c>
      <c r="I131" s="38">
        <f t="shared" si="9"/>
        <v>1.3049440199082201</v>
      </c>
    </row>
    <row r="132" spans="1:9" ht="76.5" customHeight="1" x14ac:dyDescent="0.25">
      <c r="A132" s="18" t="s">
        <v>175</v>
      </c>
      <c r="B132" s="19" t="s">
        <v>109</v>
      </c>
      <c r="C132" s="20">
        <v>33015.300000000003</v>
      </c>
      <c r="D132" s="24">
        <v>84909.65</v>
      </c>
      <c r="E132" s="24">
        <v>391609</v>
      </c>
      <c r="F132" s="24">
        <v>110802.34</v>
      </c>
      <c r="G132" s="21">
        <f t="shared" si="11"/>
        <v>0.28294125007341503</v>
      </c>
      <c r="H132" s="22">
        <f t="shared" si="10"/>
        <v>3.3560906609965677</v>
      </c>
      <c r="I132" s="38">
        <f t="shared" si="9"/>
        <v>1.3049440199082201</v>
      </c>
    </row>
    <row r="133" spans="1:9" ht="73.5" customHeight="1" x14ac:dyDescent="0.25">
      <c r="A133" s="18" t="s">
        <v>176</v>
      </c>
      <c r="B133" s="19" t="s">
        <v>110</v>
      </c>
      <c r="C133" s="20"/>
      <c r="D133" s="24">
        <v>3422500</v>
      </c>
      <c r="E133" s="24">
        <v>9885614.5700000003</v>
      </c>
      <c r="F133" s="24">
        <v>9885614.5700000003</v>
      </c>
      <c r="G133" s="21">
        <f t="shared" si="11"/>
        <v>1</v>
      </c>
      <c r="H133" s="22"/>
      <c r="I133" s="38">
        <f t="shared" si="9"/>
        <v>2.8884191585098611</v>
      </c>
    </row>
    <row r="134" spans="1:9" ht="75" customHeight="1" x14ac:dyDescent="0.25">
      <c r="A134" s="18" t="s">
        <v>177</v>
      </c>
      <c r="B134" s="19" t="s">
        <v>111</v>
      </c>
      <c r="C134" s="20"/>
      <c r="D134" s="24">
        <v>3422500</v>
      </c>
      <c r="E134" s="24">
        <v>9885614.5700000003</v>
      </c>
      <c r="F134" s="24">
        <v>9885614.5700000003</v>
      </c>
      <c r="G134" s="21">
        <f t="shared" si="11"/>
        <v>1</v>
      </c>
      <c r="H134" s="22"/>
      <c r="I134" s="38">
        <f t="shared" si="9"/>
        <v>2.8884191585098611</v>
      </c>
    </row>
    <row r="135" spans="1:9" ht="46.5" customHeight="1" x14ac:dyDescent="0.25">
      <c r="A135" s="18" t="s">
        <v>178</v>
      </c>
      <c r="B135" s="19" t="s">
        <v>102</v>
      </c>
      <c r="C135" s="20">
        <v>89218.25</v>
      </c>
      <c r="D135" s="24">
        <v>309190.39</v>
      </c>
      <c r="E135" s="24">
        <v>452771</v>
      </c>
      <c r="F135" s="24">
        <v>339578.25</v>
      </c>
      <c r="G135" s="21">
        <f t="shared" si="11"/>
        <v>0.75</v>
      </c>
      <c r="H135" s="22">
        <f t="shared" si="10"/>
        <v>3.8061523286995653</v>
      </c>
      <c r="I135" s="38">
        <f t="shared" si="9"/>
        <v>1.0982820326336791</v>
      </c>
    </row>
    <row r="136" spans="1:9" ht="48.75" customHeight="1" x14ac:dyDescent="0.25">
      <c r="A136" s="18" t="s">
        <v>179</v>
      </c>
      <c r="B136" s="19" t="s">
        <v>103</v>
      </c>
      <c r="C136" s="20">
        <v>89218.25</v>
      </c>
      <c r="D136" s="24">
        <v>309190.39</v>
      </c>
      <c r="E136" s="24">
        <v>452771</v>
      </c>
      <c r="F136" s="24">
        <v>339578.25</v>
      </c>
      <c r="G136" s="21">
        <f t="shared" si="11"/>
        <v>0.75</v>
      </c>
      <c r="H136" s="22">
        <f t="shared" si="10"/>
        <v>3.8061523286995653</v>
      </c>
      <c r="I136" s="38">
        <f t="shared" si="9"/>
        <v>1.0982820326336791</v>
      </c>
    </row>
    <row r="137" spans="1:9" ht="60.75" customHeight="1" x14ac:dyDescent="0.25">
      <c r="A137" s="18" t="s">
        <v>193</v>
      </c>
      <c r="B137" s="19" t="s">
        <v>194</v>
      </c>
      <c r="C137" s="20"/>
      <c r="D137" s="24"/>
      <c r="E137" s="24">
        <v>28627</v>
      </c>
      <c r="F137" s="24">
        <v>28627</v>
      </c>
      <c r="G137" s="21">
        <f t="shared" si="11"/>
        <v>1</v>
      </c>
      <c r="H137" s="22"/>
      <c r="I137" s="38"/>
    </row>
    <row r="138" spans="1:9" ht="66" customHeight="1" x14ac:dyDescent="0.25">
      <c r="A138" s="18" t="s">
        <v>193</v>
      </c>
      <c r="B138" s="19" t="s">
        <v>195</v>
      </c>
      <c r="C138" s="20"/>
      <c r="D138" s="24"/>
      <c r="E138" s="24">
        <v>28627</v>
      </c>
      <c r="F138" s="24">
        <v>28627</v>
      </c>
      <c r="G138" s="21">
        <f t="shared" si="11"/>
        <v>1</v>
      </c>
      <c r="H138" s="22"/>
      <c r="I138" s="38"/>
    </row>
    <row r="139" spans="1:9" ht="51.75" customHeight="1" x14ac:dyDescent="0.25">
      <c r="A139" s="18" t="s">
        <v>180</v>
      </c>
      <c r="B139" s="19" t="s">
        <v>104</v>
      </c>
      <c r="C139" s="20"/>
      <c r="D139" s="24">
        <v>73780.88</v>
      </c>
      <c r="E139" s="24"/>
      <c r="F139" s="24"/>
      <c r="G139" s="21"/>
      <c r="H139" s="22"/>
      <c r="I139" s="38">
        <f t="shared" si="9"/>
        <v>0</v>
      </c>
    </row>
    <row r="140" spans="1:9" ht="65.25" customHeight="1" x14ac:dyDescent="0.25">
      <c r="A140" s="18" t="s">
        <v>181</v>
      </c>
      <c r="B140" s="19" t="s">
        <v>105</v>
      </c>
      <c r="C140" s="20"/>
      <c r="D140" s="24">
        <v>73780.88</v>
      </c>
      <c r="E140" s="24"/>
      <c r="F140" s="24"/>
      <c r="G140" s="21"/>
      <c r="H140" s="22"/>
      <c r="I140" s="38">
        <f t="shared" si="9"/>
        <v>0</v>
      </c>
    </row>
    <row r="141" spans="1:9" ht="65.25" hidden="1" customHeight="1" x14ac:dyDescent="0.25">
      <c r="A141" s="18" t="s">
        <v>236</v>
      </c>
      <c r="B141" s="19" t="s">
        <v>238</v>
      </c>
      <c r="C141" s="20"/>
      <c r="D141" s="24"/>
      <c r="E141" s="24"/>
      <c r="F141" s="24"/>
      <c r="G141" s="21"/>
      <c r="H141" s="22"/>
      <c r="I141" s="38"/>
    </row>
    <row r="142" spans="1:9" ht="65.25" hidden="1" customHeight="1" x14ac:dyDescent="0.25">
      <c r="A142" s="18" t="s">
        <v>237</v>
      </c>
      <c r="B142" s="19" t="s">
        <v>239</v>
      </c>
      <c r="C142" s="20"/>
      <c r="D142" s="24"/>
      <c r="E142" s="24"/>
      <c r="F142" s="24"/>
      <c r="G142" s="21"/>
      <c r="H142" s="22"/>
      <c r="I142" s="38"/>
    </row>
    <row r="143" spans="1:9" ht="30" customHeight="1" x14ac:dyDescent="0.25">
      <c r="A143" s="13" t="s">
        <v>182</v>
      </c>
      <c r="B143" s="14" t="s">
        <v>112</v>
      </c>
      <c r="C143" s="15">
        <f>C144+C150</f>
        <v>602936.99</v>
      </c>
      <c r="D143" s="25">
        <f>D144+D146+D148+D150</f>
        <v>5324672.79</v>
      </c>
      <c r="E143" s="25">
        <f>E144+E146+E148+E150</f>
        <v>14958165.390000001</v>
      </c>
      <c r="F143" s="25">
        <f>F144+F146+F148+F150</f>
        <v>5097252.21</v>
      </c>
      <c r="G143" s="16">
        <f t="shared" si="11"/>
        <v>0.3407672048744475</v>
      </c>
      <c r="H143" s="17">
        <f t="shared" si="10"/>
        <v>8.4540379750129446</v>
      </c>
      <c r="I143" s="39">
        <f t="shared" si="9"/>
        <v>0.95728928537597513</v>
      </c>
    </row>
    <row r="144" spans="1:9" ht="62.25" customHeight="1" x14ac:dyDescent="0.25">
      <c r="A144" s="18" t="s">
        <v>183</v>
      </c>
      <c r="B144" s="19" t="s">
        <v>113</v>
      </c>
      <c r="C144" s="20">
        <v>553371.24</v>
      </c>
      <c r="D144" s="24">
        <v>1686501.46</v>
      </c>
      <c r="E144" s="24">
        <v>4136722</v>
      </c>
      <c r="F144" s="24">
        <v>986460</v>
      </c>
      <c r="G144" s="21">
        <f t="shared" si="11"/>
        <v>0.23846417525760735</v>
      </c>
      <c r="H144" s="22">
        <f t="shared" si="10"/>
        <v>1.7826369147771395</v>
      </c>
      <c r="I144" s="38">
        <f t="shared" ref="I144:I159" si="12">F144/D144</f>
        <v>0.58491499912487477</v>
      </c>
    </row>
    <row r="145" spans="1:9" ht="75" customHeight="1" x14ac:dyDescent="0.25">
      <c r="A145" s="32" t="s">
        <v>184</v>
      </c>
      <c r="B145" s="19" t="s">
        <v>114</v>
      </c>
      <c r="C145" s="20">
        <v>553371.24</v>
      </c>
      <c r="D145" s="24">
        <v>1686501.46</v>
      </c>
      <c r="E145" s="24">
        <v>4136722</v>
      </c>
      <c r="F145" s="24">
        <v>986460</v>
      </c>
      <c r="G145" s="21">
        <f t="shared" si="11"/>
        <v>0.23846417525760735</v>
      </c>
      <c r="H145" s="22">
        <f t="shared" si="10"/>
        <v>1.7826369147771395</v>
      </c>
      <c r="I145" s="38">
        <f t="shared" si="12"/>
        <v>0.58491499912487477</v>
      </c>
    </row>
    <row r="146" spans="1:9" ht="75" customHeight="1" x14ac:dyDescent="0.25">
      <c r="A146" s="32" t="s">
        <v>270</v>
      </c>
      <c r="B146" s="19" t="s">
        <v>271</v>
      </c>
      <c r="C146" s="20"/>
      <c r="D146" s="24">
        <v>3482396.05</v>
      </c>
      <c r="E146" s="24">
        <v>4999680</v>
      </c>
      <c r="F146" s="24">
        <v>3477550</v>
      </c>
      <c r="G146" s="21">
        <f t="shared" si="11"/>
        <v>0.69555451548899128</v>
      </c>
      <c r="H146" s="22"/>
      <c r="I146" s="38">
        <f t="shared" si="12"/>
        <v>0.99860841503079467</v>
      </c>
    </row>
    <row r="147" spans="1:9" ht="75" customHeight="1" x14ac:dyDescent="0.25">
      <c r="A147" s="32" t="s">
        <v>272</v>
      </c>
      <c r="B147" s="19" t="s">
        <v>273</v>
      </c>
      <c r="C147" s="20"/>
      <c r="D147" s="24">
        <v>3482396.05</v>
      </c>
      <c r="E147" s="24">
        <v>4999680</v>
      </c>
      <c r="F147" s="24">
        <v>3477550</v>
      </c>
      <c r="G147" s="21">
        <f t="shared" si="11"/>
        <v>0.69555451548899128</v>
      </c>
      <c r="H147" s="22"/>
      <c r="I147" s="38">
        <f t="shared" si="12"/>
        <v>0.99860841503079467</v>
      </c>
    </row>
    <row r="148" spans="1:9" ht="75" hidden="1" customHeight="1" x14ac:dyDescent="0.25">
      <c r="A148" s="32" t="s">
        <v>282</v>
      </c>
      <c r="B148" s="19" t="s">
        <v>283</v>
      </c>
      <c r="C148" s="20"/>
      <c r="D148" s="24"/>
      <c r="E148" s="24"/>
      <c r="F148" s="24"/>
      <c r="G148" s="21"/>
      <c r="H148" s="22"/>
      <c r="I148" s="38"/>
    </row>
    <row r="149" spans="1:9" ht="75" hidden="1" customHeight="1" x14ac:dyDescent="0.25">
      <c r="A149" s="32" t="s">
        <v>281</v>
      </c>
      <c r="B149" s="19" t="s">
        <v>284</v>
      </c>
      <c r="C149" s="20"/>
      <c r="D149" s="24"/>
      <c r="E149" s="24"/>
      <c r="F149" s="24"/>
      <c r="G149" s="21"/>
      <c r="H149" s="22"/>
      <c r="I149" s="38"/>
    </row>
    <row r="150" spans="1:9" ht="31.5" customHeight="1" x14ac:dyDescent="0.25">
      <c r="A150" s="18" t="s">
        <v>185</v>
      </c>
      <c r="B150" s="19" t="s">
        <v>115</v>
      </c>
      <c r="C150" s="20">
        <v>49565.75</v>
      </c>
      <c r="D150" s="24">
        <v>155775.28</v>
      </c>
      <c r="E150" s="24">
        <v>5821763.3899999997</v>
      </c>
      <c r="F150" s="24">
        <v>633242.21</v>
      </c>
      <c r="G150" s="21">
        <f t="shared" si="11"/>
        <v>0.10877154696594428</v>
      </c>
      <c r="H150" s="22">
        <f t="shared" si="10"/>
        <v>12.775802040723685</v>
      </c>
      <c r="I150" s="38">
        <f t="shared" si="12"/>
        <v>4.0651007656670552</v>
      </c>
    </row>
    <row r="151" spans="1:9" ht="51.75" customHeight="1" x14ac:dyDescent="0.25">
      <c r="A151" s="18" t="s">
        <v>186</v>
      </c>
      <c r="B151" s="19" t="s">
        <v>116</v>
      </c>
      <c r="C151" s="20">
        <v>49565.75</v>
      </c>
      <c r="D151" s="24">
        <v>155775.28</v>
      </c>
      <c r="E151" s="24">
        <v>5821763.3899999997</v>
      </c>
      <c r="F151" s="24">
        <v>633242.21</v>
      </c>
      <c r="G151" s="21">
        <f t="shared" si="11"/>
        <v>0.10877154696594428</v>
      </c>
      <c r="H151" s="22">
        <f t="shared" si="10"/>
        <v>12.775802040723685</v>
      </c>
      <c r="I151" s="38">
        <f t="shared" si="12"/>
        <v>4.0651007656670552</v>
      </c>
    </row>
    <row r="152" spans="1:9" ht="78.75" customHeight="1" x14ac:dyDescent="0.25">
      <c r="A152" s="13" t="s">
        <v>302</v>
      </c>
      <c r="B152" s="14" t="s">
        <v>303</v>
      </c>
      <c r="C152" s="15"/>
      <c r="D152" s="25"/>
      <c r="E152" s="25">
        <v>13442</v>
      </c>
      <c r="F152" s="25">
        <v>39937.07</v>
      </c>
      <c r="G152" s="16">
        <f t="shared" si="11"/>
        <v>2.9710660615979765</v>
      </c>
      <c r="H152" s="17"/>
      <c r="I152" s="39"/>
    </row>
    <row r="153" spans="1:9" ht="110.25" customHeight="1" x14ac:dyDescent="0.25">
      <c r="A153" s="18" t="s">
        <v>304</v>
      </c>
      <c r="B153" s="19" t="s">
        <v>305</v>
      </c>
      <c r="C153" s="20"/>
      <c r="D153" s="24"/>
      <c r="E153" s="24">
        <v>13442</v>
      </c>
      <c r="F153" s="24">
        <v>39937.07</v>
      </c>
      <c r="G153" s="21">
        <f t="shared" si="11"/>
        <v>2.9710660615979765</v>
      </c>
      <c r="H153" s="22"/>
      <c r="I153" s="38"/>
    </row>
    <row r="154" spans="1:9" ht="97.5" customHeight="1" x14ac:dyDescent="0.25">
      <c r="A154" s="18" t="s">
        <v>306</v>
      </c>
      <c r="B154" s="19" t="s">
        <v>307</v>
      </c>
      <c r="C154" s="20"/>
      <c r="D154" s="24"/>
      <c r="E154" s="24">
        <v>13442</v>
      </c>
      <c r="F154" s="24">
        <v>39937.07</v>
      </c>
      <c r="G154" s="21">
        <f t="shared" si="11"/>
        <v>2.9710660615979765</v>
      </c>
      <c r="H154" s="22"/>
      <c r="I154" s="38"/>
    </row>
    <row r="155" spans="1:9" ht="99.75" customHeight="1" x14ac:dyDescent="0.25">
      <c r="A155" s="18" t="s">
        <v>308</v>
      </c>
      <c r="B155" s="19" t="s">
        <v>309</v>
      </c>
      <c r="C155" s="20"/>
      <c r="D155" s="24"/>
      <c r="E155" s="24">
        <v>13442</v>
      </c>
      <c r="F155" s="24">
        <v>39937.07</v>
      </c>
      <c r="G155" s="21">
        <f t="shared" si="11"/>
        <v>2.9710660615979765</v>
      </c>
      <c r="H155" s="22"/>
      <c r="I155" s="38"/>
    </row>
    <row r="156" spans="1:9" ht="15.75" customHeight="1" x14ac:dyDescent="0.25">
      <c r="A156" s="13" t="s">
        <v>118</v>
      </c>
      <c r="B156" s="14" t="s">
        <v>117</v>
      </c>
      <c r="C156" s="14"/>
      <c r="D156" s="25">
        <v>-40053.4</v>
      </c>
      <c r="E156" s="25"/>
      <c r="F156" s="25">
        <v>-24905.37</v>
      </c>
      <c r="G156" s="16"/>
      <c r="H156" s="17" t="e">
        <f t="shared" si="10"/>
        <v>#DIV/0!</v>
      </c>
      <c r="I156" s="39">
        <f t="shared" si="12"/>
        <v>0.62180414147113594</v>
      </c>
    </row>
    <row r="157" spans="1:9" ht="14.25" customHeight="1" x14ac:dyDescent="0.25">
      <c r="A157" s="18" t="s">
        <v>134</v>
      </c>
      <c r="B157" s="19" t="s">
        <v>119</v>
      </c>
      <c r="C157" s="19"/>
      <c r="D157" s="24">
        <v>-40053.4</v>
      </c>
      <c r="E157" s="24"/>
      <c r="F157" s="24">
        <v>-24905.37</v>
      </c>
      <c r="G157" s="21"/>
      <c r="H157" s="22" t="e">
        <f t="shared" si="10"/>
        <v>#DIV/0!</v>
      </c>
      <c r="I157" s="38">
        <f t="shared" si="12"/>
        <v>0.62180414147113594</v>
      </c>
    </row>
    <row r="158" spans="1:9" ht="15.75" customHeight="1" x14ac:dyDescent="0.25">
      <c r="A158" s="18" t="s">
        <v>187</v>
      </c>
      <c r="B158" s="19" t="s">
        <v>119</v>
      </c>
      <c r="C158" s="19"/>
      <c r="D158" s="24">
        <v>-40053.4</v>
      </c>
      <c r="E158" s="24"/>
      <c r="F158" s="24">
        <v>-24905.37</v>
      </c>
      <c r="G158" s="21"/>
      <c r="H158" s="22" t="e">
        <f t="shared" si="10"/>
        <v>#DIV/0!</v>
      </c>
      <c r="I158" s="38">
        <f t="shared" si="12"/>
        <v>0.62180414147113594</v>
      </c>
    </row>
    <row r="159" spans="1:9" ht="15.75" x14ac:dyDescent="0.25">
      <c r="A159" s="33" t="s">
        <v>123</v>
      </c>
      <c r="B159" s="33"/>
      <c r="C159" s="34" t="e">
        <f>C7+C96</f>
        <v>#REF!</v>
      </c>
      <c r="D159" s="25">
        <f>D7+D97</f>
        <v>123691660.15000001</v>
      </c>
      <c r="E159" s="25">
        <f>E7++E96</f>
        <v>214485821.83999997</v>
      </c>
      <c r="F159" s="25">
        <f>F7++F96</f>
        <v>147189812.34999999</v>
      </c>
      <c r="G159" s="16">
        <f t="shared" si="11"/>
        <v>0.68624495123877793</v>
      </c>
      <c r="H159" s="17" t="e">
        <f t="shared" si="10"/>
        <v>#REF!</v>
      </c>
      <c r="I159" s="38">
        <f t="shared" si="12"/>
        <v>1.1899736180394374</v>
      </c>
    </row>
    <row r="160" spans="1:9" ht="15.75" x14ac:dyDescent="0.25">
      <c r="A160" s="8"/>
      <c r="B160" s="8"/>
      <c r="C160" s="8"/>
      <c r="D160" s="8"/>
      <c r="E160" s="8"/>
      <c r="F160" s="8"/>
      <c r="G160" s="8"/>
      <c r="H160" s="9"/>
    </row>
    <row r="161" spans="1:7" ht="15.75" x14ac:dyDescent="0.25">
      <c r="A161" s="8"/>
      <c r="B161" s="8"/>
      <c r="C161" s="8"/>
      <c r="D161" s="8"/>
      <c r="E161" s="8"/>
      <c r="F161" s="8"/>
      <c r="G161" s="8"/>
    </row>
  </sheetData>
  <mergeCells count="10">
    <mergeCell ref="I4:I5"/>
    <mergeCell ref="A2:G2"/>
    <mergeCell ref="H4:H5"/>
    <mergeCell ref="B4:B5"/>
    <mergeCell ref="A4:A5"/>
    <mergeCell ref="G4:G5"/>
    <mergeCell ref="F4:F5"/>
    <mergeCell ref="E4:E5"/>
    <mergeCell ref="C4:C5"/>
    <mergeCell ref="D4:D5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2021-07-30T09:27:01Z</cp:lastPrinted>
  <dcterms:created xsi:type="dcterms:W3CDTF">2016-07-05T13:04:41Z</dcterms:created>
  <dcterms:modified xsi:type="dcterms:W3CDTF">2022-10-07T08:22:28Z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