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/>
  </bookViews>
  <sheets>
    <sheet name="Доходы" sheetId="2" r:id="rId1"/>
  </sheets>
  <definedNames>
    <definedName name="_xlnm.Print_Titles" localSheetId="0">Доходы!$9:$11</definedName>
  </definedNames>
  <calcPr calcId="145621"/>
</workbook>
</file>

<file path=xl/calcChain.xml><?xml version="1.0" encoding="utf-8"?>
<calcChain xmlns="http://schemas.openxmlformats.org/spreadsheetml/2006/main">
  <c r="E70" i="2" l="1"/>
  <c r="F157" i="2" l="1"/>
  <c r="F158" i="2"/>
  <c r="F159" i="2"/>
  <c r="F160" i="2"/>
  <c r="E133" i="2" l="1"/>
  <c r="D133" i="2"/>
  <c r="E63" i="2"/>
  <c r="D63" i="2"/>
  <c r="F69" i="2" l="1"/>
  <c r="E58" i="2"/>
  <c r="D58" i="2"/>
  <c r="E54" i="2"/>
  <c r="D54" i="2"/>
  <c r="F68" i="2" l="1"/>
  <c r="F67" i="2" l="1"/>
  <c r="F66" i="2"/>
  <c r="F65" i="2" l="1"/>
  <c r="E148" i="2"/>
  <c r="D148" i="2"/>
  <c r="E110" i="2"/>
  <c r="F64" i="2" l="1"/>
  <c r="D110" i="2"/>
  <c r="F124" i="2"/>
  <c r="F123" i="2"/>
  <c r="E41" i="2" l="1"/>
  <c r="F63" i="2" l="1"/>
  <c r="F151" i="2"/>
  <c r="F152" i="2"/>
  <c r="F60" i="2" l="1"/>
  <c r="F71" i="2"/>
  <c r="F72" i="2"/>
  <c r="F73" i="2"/>
  <c r="F74" i="2"/>
  <c r="F75" i="2"/>
  <c r="F76" i="2"/>
  <c r="F77" i="2"/>
  <c r="F78" i="2"/>
  <c r="F79" i="2"/>
  <c r="F80" i="2"/>
  <c r="F85" i="2"/>
  <c r="F86" i="2"/>
  <c r="F87" i="2"/>
  <c r="F88" i="2"/>
  <c r="F89" i="2"/>
  <c r="F90" i="2"/>
  <c r="F91" i="2"/>
  <c r="F92" i="2"/>
  <c r="D70" i="2"/>
  <c r="E25" i="2" l="1"/>
  <c r="D25" i="2"/>
  <c r="F33" i="2"/>
  <c r="F32" i="2"/>
  <c r="F59" i="2" l="1"/>
  <c r="F118" i="2"/>
  <c r="F117" i="2"/>
  <c r="E103" i="2"/>
  <c r="D103" i="2"/>
  <c r="E57" i="2" l="1"/>
  <c r="F56" i="2"/>
  <c r="E40" i="2"/>
  <c r="G20" i="2" l="1"/>
  <c r="G19" i="2" s="1"/>
  <c r="D20" i="2"/>
  <c r="E20" i="2"/>
  <c r="D13" i="2"/>
  <c r="C25" i="2"/>
  <c r="C148" i="2"/>
  <c r="C134" i="2"/>
  <c r="C133" i="2" s="1"/>
  <c r="C110" i="2"/>
  <c r="C103" i="2"/>
  <c r="C70" i="2"/>
  <c r="C63" i="2"/>
  <c r="C57" i="2"/>
  <c r="C54" i="2"/>
  <c r="C50" i="2" s="1"/>
  <c r="C49" i="2" s="1"/>
  <c r="G56" i="2"/>
  <c r="C41" i="2"/>
  <c r="C40" i="2" s="1"/>
  <c r="C20" i="2"/>
  <c r="C19" i="2" s="1"/>
  <c r="C14" i="2"/>
  <c r="C13" i="2" s="1"/>
  <c r="E19" i="2" l="1"/>
  <c r="E13" i="2"/>
  <c r="C102" i="2"/>
  <c r="C101" i="2" s="1"/>
  <c r="C12" i="2"/>
  <c r="D19" i="2"/>
  <c r="F20" i="2"/>
  <c r="G15" i="2"/>
  <c r="G16" i="2"/>
  <c r="G17" i="2"/>
  <c r="G18" i="2"/>
  <c r="G27" i="2"/>
  <c r="G29" i="2"/>
  <c r="G30" i="2"/>
  <c r="G35" i="2"/>
  <c r="G36" i="2"/>
  <c r="G37" i="2"/>
  <c r="G38" i="2"/>
  <c r="G39" i="2"/>
  <c r="G42" i="2"/>
  <c r="G43" i="2"/>
  <c r="G44" i="2"/>
  <c r="G45" i="2"/>
  <c r="G46" i="2"/>
  <c r="G47" i="2"/>
  <c r="G48" i="2"/>
  <c r="G51" i="2"/>
  <c r="G52" i="2"/>
  <c r="G53" i="2"/>
  <c r="G55" i="2"/>
  <c r="G58" i="2"/>
  <c r="G61" i="2"/>
  <c r="G62" i="2"/>
  <c r="G63" i="2"/>
  <c r="G64" i="2"/>
  <c r="G65" i="2"/>
  <c r="G66" i="2"/>
  <c r="G70" i="2"/>
  <c r="G98" i="2"/>
  <c r="G99" i="2"/>
  <c r="G100" i="2"/>
  <c r="G101" i="2"/>
  <c r="G103" i="2"/>
  <c r="G104" i="2"/>
  <c r="G105" i="2"/>
  <c r="G106" i="2"/>
  <c r="G107" i="2"/>
  <c r="G108" i="2"/>
  <c r="G109" i="2"/>
  <c r="G133" i="2"/>
  <c r="G134" i="2"/>
  <c r="G135" i="2"/>
  <c r="G136" i="2"/>
  <c r="G137" i="2"/>
  <c r="G140" i="2"/>
  <c r="G141" i="2"/>
  <c r="G148" i="2"/>
  <c r="G149" i="2"/>
  <c r="G150" i="2"/>
  <c r="G155" i="2"/>
  <c r="G156" i="2"/>
  <c r="G161" i="2"/>
  <c r="G162" i="2"/>
  <c r="G163" i="2"/>
  <c r="C164" i="2" l="1"/>
  <c r="G102" i="2"/>
  <c r="G57" i="2"/>
  <c r="E34" i="2"/>
  <c r="G34" i="2" l="1"/>
  <c r="G26" i="2"/>
  <c r="E50" i="2"/>
  <c r="G54" i="2"/>
  <c r="G40" i="2"/>
  <c r="G41" i="2"/>
  <c r="G14" i="2"/>
  <c r="D34" i="2"/>
  <c r="D41" i="2"/>
  <c r="D40" i="2" s="1"/>
  <c r="D50" i="2"/>
  <c r="D49" i="2" s="1"/>
  <c r="D57" i="2"/>
  <c r="F143" i="2"/>
  <c r="F142" i="2"/>
  <c r="F122" i="2"/>
  <c r="F121" i="2"/>
  <c r="D12" i="2" l="1"/>
  <c r="D164" i="2" s="1"/>
  <c r="G25" i="2"/>
  <c r="G13" i="2"/>
  <c r="E49" i="2"/>
  <c r="G50" i="2"/>
  <c r="F13" i="2"/>
  <c r="F14" i="2"/>
  <c r="F15" i="2"/>
  <c r="F16" i="2"/>
  <c r="F17" i="2"/>
  <c r="F18" i="2"/>
  <c r="F21" i="2"/>
  <c r="F22" i="2"/>
  <c r="F23" i="2"/>
  <c r="F24" i="2"/>
  <c r="F25" i="2"/>
  <c r="F26" i="2"/>
  <c r="F27" i="2"/>
  <c r="F29" i="2"/>
  <c r="F30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7" i="2"/>
  <c r="F58" i="2"/>
  <c r="F61" i="2"/>
  <c r="F62" i="2"/>
  <c r="F70" i="2"/>
  <c r="F101" i="2"/>
  <c r="F102" i="2"/>
  <c r="F103" i="2"/>
  <c r="F104" i="2"/>
  <c r="F105" i="2"/>
  <c r="F106" i="2"/>
  <c r="F107" i="2"/>
  <c r="F110" i="2"/>
  <c r="F111" i="2"/>
  <c r="F112" i="2"/>
  <c r="F113" i="2"/>
  <c r="F11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8" i="2"/>
  <c r="F149" i="2"/>
  <c r="F150" i="2"/>
  <c r="F155" i="2"/>
  <c r="F156" i="2"/>
  <c r="E12" i="2" l="1"/>
  <c r="G49" i="2"/>
  <c r="F19" i="2"/>
  <c r="F49" i="2"/>
  <c r="E164" i="2" l="1"/>
  <c r="F164" i="2"/>
  <c r="G12" i="2"/>
  <c r="F12" i="2"/>
  <c r="G164" i="2" l="1"/>
</calcChain>
</file>

<file path=xl/sharedStrings.xml><?xml version="1.0" encoding="utf-8"?>
<sst xmlns="http://schemas.openxmlformats.org/spreadsheetml/2006/main" count="322" uniqueCount="315">
  <si>
    <t>1</t>
  </si>
  <si>
    <t>2</t>
  </si>
  <si>
    <t>4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</si>
  <si>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</si>
  <si>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</si>
  <si>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</si>
  <si>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</si>
  <si>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</si>
  <si>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</si>
  <si>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</si>
  <si>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</si>
  <si>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</si>
  <si>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</si>
  <si>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</si>
  <si>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</si>
  <si>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</si>
  <si>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</si>
  <si>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</si>
  <si>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</si>
  <si>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</si>
  <si>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</si>
  <si>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</si>
  <si>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</si>
  <si>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</si>
  <si>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</si>
  <si>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</si>
  <si>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</si>
  <si>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</si>
  <si>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</si>
  <si>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</si>
  <si>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</si>
  <si>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</si>
  <si>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</si>
  <si>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</si>
  <si>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</si>
  <si>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</si>
  <si>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</si>
  <si>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</si>
  <si>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</si>
  <si>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</si>
  <si>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</si>
  <si>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</si>
  <si>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</si>
  <si>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</si>
  <si>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</si>
  <si>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</si>
  <si>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</si>
  <si>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</si>
  <si>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</si>
  <si>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</si>
  <si>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</si>
  <si>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</si>
  <si>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</si>
  <si>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</si>
  <si>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</si>
  <si>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</si>
  <si>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</si>
  <si>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</si>
  <si>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</si>
  <si>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</si>
  <si>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</si>
  <si>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</si>
  <si>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</si>
  <si>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</si>
  <si>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</si>
  <si>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</si>
  <si>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</si>
  <si>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</si>
  <si>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</si>
  <si>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</si>
  <si>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</si>
  <si>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</si>
  <si>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</si>
  <si>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</si>
  <si>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</si>
  <si>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</si>
  <si>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</si>
  <si>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</si>
  <si>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</si>
  <si>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</si>
  <si>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</si>
  <si>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</si>
  <si>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</si>
  <si>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</si>
  <si>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</si>
  <si>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</si>
  <si>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</si>
  <si>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</si>
  <si>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</si>
  <si>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</si>
  <si>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</si>
  <si>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</si>
  <si>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</si>
  <si>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 бюджетной обеспеченности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</si>
  <si>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</si>
  <si>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</si>
  <si>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</si>
  <si>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</si>
  <si>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</si>
  <si>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</si>
  <si>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</si>
  <si>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</si>
  <si>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</si>
  <si>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</si>
  <si>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</si>
  <si>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</si>
  <si>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</si>
  <si>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</si>
  <si>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</si>
  <si>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</si>
  <si>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</si>
  <si>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</si>
  <si>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</si>
  <si>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</si>
  <si>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</si>
  <si>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</si>
  <si>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</si>
  <si>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</si>
  <si>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</si>
  <si>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бюджетной классификации Российской Федерации</t>
  </si>
  <si>
    <t>Наименование доходов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</si>
  <si>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</si>
  <si>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ИТОГО: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</si>
  <si>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</si>
  <si>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</si>
  <si>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</si>
  <si>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>000 1090000000 0000 000</t>
  </si>
  <si>
    <t>000 1090600002 0000 110</t>
  </si>
  <si>
    <t>000 1090601002 0000 110</t>
  </si>
  <si>
    <t xml:space="preserve">  Субсидии бюджетам на реализацию федеральных целевых программ</t>
  </si>
  <si>
    <t xml:space="preserve">  Субсидии бюджетам муниципальных районов на реализацию федеральных целевых программ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</si>
  <si>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</si>
  <si>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000 2021000000 0000 151</t>
  </si>
  <si>
    <t xml:space="preserve"> 000 2190000005 0000 000</t>
  </si>
  <si>
    <t xml:space="preserve"> 000 1110501305 0000 120</t>
  </si>
  <si>
    <t>Прочие дотации</t>
  </si>
  <si>
    <t>Субсидия бюджетам на поддержку отрасли культуры</t>
  </si>
  <si>
    <t>Жирятинского района</t>
  </si>
  <si>
    <t xml:space="preserve">      к постановлению адинистрации</t>
  </si>
  <si>
    <t>Прочие дотации бюджетам муниципальных районов</t>
  </si>
  <si>
    <t>000 1120104101 0000 120</t>
  </si>
  <si>
    <t xml:space="preserve"> 000 1140601305 0000 430</t>
  </si>
  <si>
    <t>Субсидии бюджетам на софинансирование капитальных вложений в объекты государственной (муниципальной)собственности</t>
  </si>
  <si>
    <t>Субсидии бюджетаммуниципальных районов на софинансирование капитальных вложений в объекты муниципальной собственности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</si>
  <si>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</si>
  <si>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</si>
  <si>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бюджетам муниципальных районов на поддержку отрасли культуры</t>
  </si>
  <si>
    <t>000 1120104201 0000 120</t>
  </si>
  <si>
    <t xml:space="preserve">  Плата за размещение отходов производства </t>
  </si>
  <si>
    <t xml:space="preserve">  Плата за размещение твердых коммунальных отходов  </t>
  </si>
  <si>
    <t>000 2022549700 0000 150</t>
  </si>
  <si>
    <t>000 2022546705 0000 150</t>
  </si>
  <si>
    <t>000 2022007700 0000 150</t>
  </si>
  <si>
    <t>000 2022007705 0000 150</t>
  </si>
  <si>
    <t>000 20225097000000150</t>
  </si>
  <si>
    <t>000 202225097050000150</t>
  </si>
  <si>
    <t>000 2022546700 0000 150</t>
  </si>
  <si>
    <t xml:space="preserve"> 000 2022021605 0000 150</t>
  </si>
  <si>
    <t xml:space="preserve"> 000 2022021600 0000 150</t>
  </si>
  <si>
    <t xml:space="preserve"> 000 2022005105 0000 150</t>
  </si>
  <si>
    <t xml:space="preserve"> 000 2022005100 0000 150</t>
  </si>
  <si>
    <t xml:space="preserve"> 000 2022000000 0000 150</t>
  </si>
  <si>
    <t xml:space="preserve"> 000 2021999905 0000 150</t>
  </si>
  <si>
    <t>000 2021999900 0000 150</t>
  </si>
  <si>
    <t xml:space="preserve"> 000 202150205 0000 150</t>
  </si>
  <si>
    <t xml:space="preserve"> 000 2021500200 0000 150</t>
  </si>
  <si>
    <t xml:space="preserve"> 000 2021500105 0000 150</t>
  </si>
  <si>
    <t xml:space="preserve"> 000 2021500100 0000 150</t>
  </si>
  <si>
    <t>000 2022551900 0000 150</t>
  </si>
  <si>
    <t>000 2022551905 0000 150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</si>
  <si>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</si>
  <si>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</si>
  <si>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</si>
  <si>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</si>
  <si>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</si>
  <si>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000 2023002900 0000 150</t>
  </si>
  <si>
    <t xml:space="preserve"> 000 2023002905 0000 150</t>
  </si>
  <si>
    <t xml:space="preserve"> 000 2023508200 0000 150</t>
  </si>
  <si>
    <t xml:space="preserve"> 000 2023508205 0000 150</t>
  </si>
  <si>
    <t xml:space="preserve"> 000 2023511800 0000 150</t>
  </si>
  <si>
    <t xml:space="preserve"> 000 2023511805 0000 150</t>
  </si>
  <si>
    <t xml:space="preserve"> 000 2023526000 0000 150</t>
  </si>
  <si>
    <t xml:space="preserve"> 000 2023526005 0000 150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</si>
  <si>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</si>
  <si>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</si>
  <si>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</si>
  <si>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000 2024999900 0000 150</t>
  </si>
  <si>
    <t xml:space="preserve"> 000 2024999905 0000 150</t>
  </si>
  <si>
    <t xml:space="preserve"> 000 2190500005 0000 150</t>
  </si>
  <si>
    <t>000 2022549705 0000 150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</si>
  <si>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</si>
  <si>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</si>
  <si>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</si>
  <si>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</si>
  <si>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000 2023512000 0000 150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</si>
  <si>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юрисдткции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</si>
  <si>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юрисдткции в Российской Федерации</t>
  </si>
  <si>
    <t xml:space="preserve"> 000 1030223101 0000 110</t>
  </si>
  <si>
    <t xml:space="preserve"> 000 1030224101 0000 110</t>
  </si>
  <si>
    <t xml:space="preserve"> 000 1030225101 0000 110</t>
  </si>
  <si>
    <t xml:space="preserve"> 000 1030226101 0000 110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</si>
  <si>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</si>
  <si>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</si>
  <si>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</si>
  <si>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</si>
  <si>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Кассовое исполение за 1 кв. 2019 года</t>
  </si>
  <si>
    <t>Темп роста 2020 года к соответствующему периоду 2019 года</t>
  </si>
  <si>
    <t xml:space="preserve"> 000 1130206000 0000 130</t>
  </si>
  <si>
    <t xml:space="preserve"> 000 1130206505 0000 130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</si>
  <si>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</si>
  <si>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</si>
  <si>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000 1160105001 0000 140</t>
  </si>
  <si>
    <t>000 1160105301 0000 140</t>
  </si>
  <si>
    <t>000 1160106001 0000 140</t>
  </si>
  <si>
    <t>000 1160106301 0000 140</t>
  </si>
  <si>
    <t>000 1160107001 0000 140</t>
  </si>
  <si>
    <t>000 1160107301 0000 140</t>
  </si>
  <si>
    <t>000 116115001 0000 140</t>
  </si>
  <si>
    <t>000 116115301 0000 140</t>
  </si>
  <si>
    <t>000 1160120001 0000 140</t>
  </si>
  <si>
    <t>000 1160120301 0000 140</t>
  </si>
  <si>
    <t>000 116012000 0000 140</t>
  </si>
  <si>
    <t>000 1161012301 0000 1410</t>
  </si>
  <si>
    <t>000 1161012901 0000 140</t>
  </si>
  <si>
    <t>Административные штрафы, установленные Главой 5 Кодекса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</si>
  <si>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 налагаемые мировыми судьями,комиссиями по делам несовшеннолетних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</si>
  <si>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правонарушениях,за административные правонарушения, посягающие на здоровье,санитарно-эпидемиологическое благополучие человека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</si>
  <si>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правонарушениях,за административные правонарушения, посягающие на здоровье,санитарно-эпидемиологическое благополучие человека и общественную нравственность налагаемые мировыми судьями,комиссиями по делам несовшеннолетних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</si>
  <si>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 за админимтративные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</si>
  <si>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 за админимтративные правонарушения в области охраны собственности налагаемые мировыми судьями,комиссиями по делам несовшеннолетних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</si>
  <si>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 за админимтративные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</si>
  <si>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 за админимтративные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судьями,комиссиями по делам несовшеннолетних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</si>
  <si>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</si>
  <si>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 xml:space="preserve"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</t>
  </si>
  <si>
    <t>Доходы от денежных взысканий (шрафов),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</si>
  <si>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</si>
  <si>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</si>
  <si>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000 2023546900 0000 150</t>
  </si>
  <si>
    <t>000 2023546905 0000 150</t>
  </si>
  <si>
    <t>Субвенции бюджетам на проведение Всероссийской переписи населения 2020 года</t>
  </si>
  <si>
    <t>Субвенции бюджетам муниципальных районов на проведение Всероссийской переписи населения 2020 года</t>
  </si>
  <si>
    <t>Процент исполнения к уточненным параметрам доходов</t>
  </si>
  <si>
    <t>000 1160108001 0000 140</t>
  </si>
  <si>
    <t>000 1160108301 0000 140</t>
  </si>
  <si>
    <t>Административные штрафы, установленные Главой 8 Кодекса Российской Федерации об административных правонарушениях за админимтративные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</si>
  <si>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 за админимтративные правонарушения в области охраны окружающей среды и природопользования налагаемые мировыми судьями,комиссиями по делам несовшеннолетних и защите их прав</t>
  </si>
  <si>
    <t>000 116114001 0000 140</t>
  </si>
  <si>
    <t>000 116114301 0000 140</t>
  </si>
  <si>
    <t>Административные штрафы, установленные Главой 14 Кодекса Российской Федерации об административных правонарушениях за админимтративные правонарушения в области предпринимательской деятельности и деятельности саморегулируемых организаций, налагаемые мировыми судьями,комиссиями по делам несовшеннолетних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</si>
  <si>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 за админимтративные правонарушения в области предпринимательской деятельности и деятельности саморегулируемых организаций</t>
  </si>
  <si>
    <t>000 116117001 0000 140</t>
  </si>
  <si>
    <t>000 116117301 0000 140</t>
  </si>
  <si>
    <t>Административные штрафы, установленные Главой 17 Кодекса Российской Федерации об административных правонарушениях за админимтративные правонарушения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</si>
  <si>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 за админимтративные правонарушения посягающие на институты государственной власти,налагаемые мировыми судьями,комиссиями по делам несовшеннолетних и защите их прав</t>
  </si>
  <si>
    <t>000 116119001 0000 140</t>
  </si>
  <si>
    <t>000 116119301 0000 140</t>
  </si>
  <si>
    <t>Административные штрафы, установленные Главой 19 Кодекса Российской Федерации об административных правонарушениях за админимтративные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</si>
  <si>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 за админимтративные правонарушения против порядка управления,налагаемые мировыми судьями,комиссиями по делам несовшеннолетних и защите их прав</t>
  </si>
  <si>
    <t>000 1160133000 0000 140</t>
  </si>
  <si>
    <t>000 1160133301 0000 140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</si>
  <si>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</si>
  <si>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</si>
  <si>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</si>
  <si>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</t>
  </si>
  <si>
    <t>000 1 16 0200002 0000 140</t>
  </si>
  <si>
    <t>000 1 16 0201002 0000 140</t>
  </si>
  <si>
    <t>000 20225304 0000 150</t>
  </si>
  <si>
    <t xml:space="preserve">  Субсидии бюджетам  на организацию бесплатного горячего питания обучающихся, получающих начальное  общее образование в государственных и муниципальных образовательных организациях</t>
  </si>
  <si>
    <t>000 2022530405 0000 150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</si>
  <si>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 общее образование в государственных и муниципальных образовательных организациях</t>
  </si>
  <si>
    <t>000 20245303 0000 150</t>
  </si>
  <si>
    <t xml:space="preserve">  Межбюджетные трансферты бюджетам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</si>
  <si>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000 2024530305 0000 150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</si>
  <si>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</si>
  <si>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000 1050400002 0000 110</t>
  </si>
  <si>
    <t>Налог, взимаемый в связи с применением патентной системы налогооблажения</t>
  </si>
  <si>
    <t>000 1050402002 0000 110</t>
  </si>
  <si>
    <t>Налог, взимаемый в связи с применением патентной системы налогооблажения, зачисляемый в бюджеты муниципальный районов</t>
  </si>
  <si>
    <t>5</t>
  </si>
  <si>
    <t>000 1050302001 0000 110</t>
  </si>
  <si>
    <t xml:space="preserve">  Единый сельскохозяйственный налог(за налоговые периоды, истекшие до 1 числа 2011 года)</t>
  </si>
  <si>
    <t>000 2024539005 0000 150</t>
  </si>
  <si>
    <t>000 2024539000 0000 150</t>
  </si>
  <si>
    <t xml:space="preserve">  Межбюджетные трансферты, передаваемые бюджетам на финансовое обеспечение дорожной деятельности</t>
  </si>
  <si>
    <t xml:space="preserve">  Межбюджетные трансферты, передаваемые бюджетам муниципальных районов на финансовое обеспечение дорожной деятельности</t>
  </si>
  <si>
    <t>000 2022522800 0000 150</t>
  </si>
  <si>
    <t>000 2022522805 0000 150</t>
  </si>
  <si>
    <t xml:space="preserve">  Субсидии бюджетам на оснащениу объектов спортивной инфраструктуры спортивно-техническим оборудованием</t>
  </si>
  <si>
    <t xml:space="preserve">  Субсидии бюджетам муниципальных районов на оснащениу объектов спортивной инфраструктуры спортивно-техническим оборудованием</t>
  </si>
  <si>
    <t>Кассовое исполнение за 9 месяцев 2022 года</t>
  </si>
  <si>
    <t>Уточненные назначения на 2022 год</t>
  </si>
  <si>
    <t xml:space="preserve"> 000 1050202002 0000 110</t>
  </si>
  <si>
    <t xml:space="preserve">  Единый налог на вмененный доход для отдельных видов деятельности( за налоговые периоды, истекшие до 1 января 2011 года)</t>
  </si>
  <si>
    <t>000 1140200000 0000 000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</si>
  <si>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</si>
  <si>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000 1140205005 0000 410</t>
  </si>
  <si>
    <t>Доходы от реализации имущества, находящегося в собственности муниципальных районов(за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</si>
  <si>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000 1140205305 0000 410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</si>
  <si>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</si>
  <si>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000 2180000000 0000 000</t>
  </si>
  <si>
    <t>ДОХОДЫ БЮДЖЕТОВ БЮДЖЕТНОЙ СИСИТЕМЫ РОССИЙСКОЙ ФЕДЕРАЦИИ ОТ ВОЗВРАТА ОСТАТКОВ СУБСИДИЙ, СУБВЕНЦИЙ И ИНЫХ МЕЖБЮДЖЕТНЫХ ТРАСФЕРТОВ, ИМЕЮЩИХ ЦЕЛЕВОЕ НАЗНАЧЕНИЕ, ПРОШЛЫХ ЛЕТ</t>
  </si>
  <si>
    <t>000 2180000000 0000 150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</si>
  <si>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трнсфертов, имеющих целевое назначение, прошлых лет, а также от возврата организациями остатков субсидий прошлых лет</t>
  </si>
  <si>
    <t>000 2180000005 0000 150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</si>
  <si>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трнсфертов, имеющих целевое назначение, прошлых лет, а также от возврата организациями остатков субсидий прошлых лет</t>
  </si>
  <si>
    <t>000 2186001005 0000 150</t>
  </si>
  <si>
    <t>Доходы бюджетов муниципальных районов от возврата прочих остатков субсидий, субвенций и иных межбюджетных трнсфертов, имеющих целевое назначение, прошлых лет, а также от возврата организациями остатков субсидий прошлых лет из бюджетов поселений</t>
  </si>
  <si>
    <t>000 1161100001 0000 140</t>
  </si>
  <si>
    <t>000 1161105001 0000 140</t>
  </si>
  <si>
    <t>Платежи, уплаченные в целях возмещения ущерба</t>
  </si>
  <si>
    <t>Платежи по искам о возмещении вреда,причиненного окружающей окружающей среде, а также платежи,уплачиваемые при добровольном возмещении вреда,причиненного окружающей среде( за исключением вреда, причиненного окружающей среде на особо охраняемых природных территориях,а так же вреда , причиненноговодным объектам),подлежащие зачислению в бюджет муниципальнго образования</t>
  </si>
  <si>
    <t>Приложение №1</t>
  </si>
  <si>
    <t>Доходы бюджета Жирятинского муниципального  района Брянской области за 9 месяцев 2022 года</t>
  </si>
  <si>
    <t>3</t>
  </si>
  <si>
    <t>от "06" октября 2022 года №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</si>
</sst>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0.0%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6">
    <xf numFmtId="0" fontId="0" fillId="0" borderId="0"/>
    <xf numFmtId="0" fontId="4" fillId="0" borderId="1"/>
    <xf numFmtId="0" fontId="1" fillId="0" borderId="1">
      <alignment horizontal="center" wrapText="1"/>
    </xf>
    <xf numFmtId="0" fontId="6" fillId="0" borderId="11"/>
    <xf numFmtId="0" fontId="6" fillId="0" borderId="1"/>
    <xf numFmtId="0" fontId="3" fillId="0" borderId="1"/>
    <xf numFmtId="0" fontId="1" fillId="0" borderId="1">
      <alignment horizontal="left" wrapText="1"/>
    </xf>
    <xf numFmtId="0" fontId="7" fillId="0" borderId="1"/>
    <xf numFmtId="0" fontId="6" fillId="0" borderId="10"/>
    <xf numFmtId="0" fontId="3" fillId="0" borderId="13"/>
    <xf numFmtId="0" fontId="2" fillId="0" borderId="1">
      <alignment horizontal="left"/>
    </xf>
    <xf numFmtId="0" fontId="8" fillId="0" borderId="1">
      <alignment horizontal="center" vertical="top"/>
    </xf>
    <xf numFmtId="49" fontId="9" fillId="0" borderId="14">
      <alignment horizontal="right"/>
    </xf>
    <xf numFmtId="0" fontId="3" fillId="0" borderId="15"/>
    <xf numFmtId="49" fontId="3" fillId="0" borderId="1"/>
    <xf numFmtId="49" fontId="2" fillId="0" borderId="1">
      <alignment horizontal="right"/>
    </xf>
    <xf numFmtId="0" fontId="2" fillId="0" borderId="1"/>
    <xf numFmtId="0" fontId="2" fillId="0" borderId="14">
      <alignment horizontal="right"/>
    </xf>
    <xf numFmtId="49" fontId="2" fillId="0" borderId="1"/>
    <xf numFmtId="0" fontId="2" fillId="0" borderId="1">
      <alignment horizontal="right"/>
    </xf>
    <xf numFmtId="0" fontId="2" fillId="0" borderId="12">
      <alignment horizontal="left"/>
    </xf>
    <xf numFmtId="49" fontId="2" fillId="0" borderId="12"/>
    <xf numFmtId="0" fontId="10" fillId="0" borderId="1"/>
    <xf numFmtId="0" fontId="10" fillId="0" borderId="16"/>
    <xf numFmtId="49" fontId="2" fillId="0" borderId="8">
      <alignment horizontal="center" vertical="center" wrapText="1"/>
    </xf>
    <xf numFmtId="49" fontId="2" fillId="0" borderId="2">
      <alignment horizontal="center" vertical="center" wrapText="1"/>
    </xf>
    <xf numFmtId="0" fontId="2" fillId="0" borderId="17">
      <alignment horizontal="left" wrapText="1"/>
    </xf>
    <xf numFmtId="49" fontId="2" fillId="0" borderId="18">
      <alignment horizontal="center" wrapText="1"/>
    </xf>
    <xf numFmtId="49" fontId="2" fillId="0" borderId="19">
      <alignment horizontal="center"/>
    </xf>
    <xf numFmtId="4" fontId="2" fillId="0" borderId="8">
      <alignment horizontal="right"/>
    </xf>
    <xf numFmtId="0" fontId="2" fillId="0" borderId="20">
      <alignment horizontal="left" wrapText="1"/>
    </xf>
    <xf numFmtId="4" fontId="2" fillId="0" borderId="20">
      <alignment horizontal="right"/>
    </xf>
    <xf numFmtId="0" fontId="2" fillId="0" borderId="21">
      <alignment horizontal="left" wrapText="1" indent="1"/>
    </xf>
    <xf numFmtId="49" fontId="2" fillId="0" borderId="22">
      <alignment horizontal="center" wrapText="1"/>
    </xf>
    <xf numFmtId="49" fontId="2" fillId="0" borderId="23">
      <alignment horizontal="center"/>
    </xf>
    <xf numFmtId="49" fontId="2" fillId="0" borderId="24">
      <alignment horizontal="center"/>
    </xf>
    <xf numFmtId="0" fontId="2" fillId="0" borderId="25">
      <alignment horizontal="left" wrapText="1" indent="2"/>
    </xf>
    <xf numFmtId="49" fontId="2" fillId="0" borderId="26">
      <alignment horizontal="center"/>
    </xf>
    <xf numFmtId="49" fontId="2" fillId="0" borderId="8">
      <alignment horizontal="center"/>
    </xf>
    <xf numFmtId="0" fontId="2" fillId="0" borderId="16"/>
    <xf numFmtId="0" fontId="2" fillId="2" borderId="16"/>
    <xf numFmtId="0" fontId="2" fillId="0" borderId="1">
      <alignment horizontal="left" wrapText="1"/>
    </xf>
    <xf numFmtId="49" fontId="2" fillId="0" borderId="1">
      <alignment horizontal="center" wrapText="1"/>
    </xf>
    <xf numFmtId="49" fontId="2" fillId="0" borderId="1">
      <alignment horizontal="center"/>
    </xf>
    <xf numFmtId="0" fontId="2" fillId="0" borderId="11">
      <alignment horizontal="left"/>
    </xf>
    <xf numFmtId="49" fontId="2" fillId="0" borderId="11"/>
    <xf numFmtId="0" fontId="2" fillId="0" borderId="11"/>
    <xf numFmtId="0" fontId="3" fillId="0" borderId="11"/>
    <xf numFmtId="0" fontId="2" fillId="0" borderId="27">
      <alignment horizontal="left" wrapText="1"/>
    </xf>
    <xf numFmtId="49" fontId="2" fillId="0" borderId="28">
      <alignment horizontal="center" wrapText="1"/>
    </xf>
    <xf numFmtId="4" fontId="2" fillId="0" borderId="28">
      <alignment horizontal="right"/>
    </xf>
    <xf numFmtId="0" fontId="2" fillId="0" borderId="29">
      <alignment horizontal="left" wrapText="1"/>
    </xf>
    <xf numFmtId="4" fontId="2" fillId="0" borderId="30">
      <alignment horizontal="right"/>
    </xf>
    <xf numFmtId="49" fontId="2" fillId="0" borderId="26">
      <alignment horizontal="center" wrapText="1"/>
    </xf>
    <xf numFmtId="0" fontId="2" fillId="0" borderId="31">
      <alignment horizontal="left" wrapText="1" indent="1"/>
    </xf>
    <xf numFmtId="49" fontId="2" fillId="0" borderId="20">
      <alignment horizontal="center"/>
    </xf>
    <xf numFmtId="0" fontId="2" fillId="0" borderId="30">
      <alignment horizontal="left" wrapText="1" indent="2"/>
    </xf>
    <xf numFmtId="49" fontId="2" fillId="0" borderId="32">
      <alignment horizontal="center"/>
    </xf>
    <xf numFmtId="49" fontId="2" fillId="0" borderId="28">
      <alignment horizontal="center"/>
    </xf>
    <xf numFmtId="0" fontId="2" fillId="0" borderId="33"/>
    <xf numFmtId="0" fontId="2" fillId="0" borderId="34"/>
    <xf numFmtId="0" fontId="4" fillId="0" borderId="35">
      <alignment horizontal="left" wrapText="1"/>
    </xf>
    <xf numFmtId="0" fontId="2" fillId="0" borderId="36">
      <alignment horizontal="center" wrapText="1"/>
    </xf>
    <xf numFmtId="49" fontId="2" fillId="0" borderId="37">
      <alignment horizontal="center" wrapText="1"/>
    </xf>
    <xf numFmtId="4" fontId="2" fillId="0" borderId="19">
      <alignment horizontal="right"/>
    </xf>
    <xf numFmtId="0" fontId="4" fillId="0" borderId="20">
      <alignment horizontal="left" wrapText="1"/>
    </xf>
    <xf numFmtId="4" fontId="2" fillId="0" borderId="38">
      <alignment horizontal="right"/>
    </xf>
    <xf numFmtId="0" fontId="2" fillId="2" borderId="1"/>
    <xf numFmtId="0" fontId="2" fillId="0" borderId="1">
      <alignment horizontal="center" wrapText="1"/>
    </xf>
    <xf numFmtId="0" fontId="4" fillId="0" borderId="11"/>
    <xf numFmtId="49" fontId="2" fillId="0" borderId="11">
      <alignment horizontal="left"/>
    </xf>
    <xf numFmtId="0" fontId="2" fillId="0" borderId="21">
      <alignment horizontal="left" wrapText="1"/>
    </xf>
    <xf numFmtId="0" fontId="2" fillId="0" borderId="31">
      <alignment horizontal="left" wrapText="1"/>
    </xf>
    <xf numFmtId="0" fontId="3" fillId="0" borderId="39"/>
    <xf numFmtId="0" fontId="3" fillId="0" borderId="12"/>
    <xf numFmtId="0" fontId="2" fillId="0" borderId="27">
      <alignment horizontal="left" wrapText="1" indent="1"/>
    </xf>
    <xf numFmtId="49" fontId="2" fillId="0" borderId="32">
      <alignment horizontal="center" wrapText="1"/>
    </xf>
    <xf numFmtId="0" fontId="2" fillId="0" borderId="29">
      <alignment horizontal="left" wrapText="1" indent="1"/>
    </xf>
    <xf numFmtId="0" fontId="2" fillId="0" borderId="21">
      <alignment horizontal="left" wrapText="1" indent="2"/>
    </xf>
    <xf numFmtId="0" fontId="2" fillId="0" borderId="31">
      <alignment horizontal="left" wrapText="1" indent="2"/>
    </xf>
    <xf numFmtId="49" fontId="2" fillId="0" borderId="32">
      <alignment horizontal="left" wrapText="1"/>
    </xf>
    <xf numFmtId="49" fontId="2" fillId="0" borderId="30">
      <alignment horizontal="center"/>
    </xf>
    <xf numFmtId="0" fontId="2" fillId="0" borderId="29">
      <alignment horizontal="left" wrapText="1" indent="2"/>
    </xf>
    <xf numFmtId="49" fontId="2" fillId="0" borderId="32">
      <alignment horizontal="center" shrinkToFit="1"/>
    </xf>
    <xf numFmtId="49" fontId="2" fillId="0" borderId="28">
      <alignment horizontal="center" shrinkToFit="1"/>
    </xf>
    <xf numFmtId="49" fontId="2" fillId="0" borderId="8">
      <alignment horizontal="center" vertical="top" wrapText="1"/>
    </xf>
    <xf numFmtId="0" fontId="2" fillId="0" borderId="8">
      <alignment horizontal="center" vertical="top" wrapText="1"/>
    </xf>
    <xf numFmtId="0" fontId="4" fillId="0" borderId="25"/>
    <xf numFmtId="49" fontId="4" fillId="0" borderId="18">
      <alignment horizontal="center"/>
    </xf>
    <xf numFmtId="49" fontId="11" fillId="0" borderId="40">
      <alignment horizontal="left" vertical="center" wrapText="1"/>
    </xf>
    <xf numFmtId="49" fontId="4" fillId="0" borderId="26">
      <alignment horizontal="center" vertical="center" wrapText="1"/>
    </xf>
    <xf numFmtId="49" fontId="2" fillId="0" borderId="31">
      <alignment horizontal="left" vertical="center" wrapText="1" indent="2"/>
    </xf>
    <xf numFmtId="49" fontId="2" fillId="0" borderId="22">
      <alignment horizontal="center" vertical="center" wrapText="1"/>
    </xf>
    <xf numFmtId="0" fontId="2" fillId="0" borderId="23"/>
    <xf numFmtId="4" fontId="2" fillId="0" borderId="23">
      <alignment horizontal="right"/>
    </xf>
    <xf numFmtId="4" fontId="2" fillId="0" borderId="24">
      <alignment horizontal="right"/>
    </xf>
    <xf numFmtId="49" fontId="2" fillId="0" borderId="29">
      <alignment horizontal="left" vertical="center" wrapText="1" indent="3"/>
    </xf>
    <xf numFmtId="49" fontId="2" fillId="0" borderId="32">
      <alignment horizontal="center" vertical="center" wrapText="1"/>
    </xf>
    <xf numFmtId="49" fontId="2" fillId="0" borderId="40">
      <alignment horizontal="left" vertical="center" wrapText="1" indent="3"/>
    </xf>
    <xf numFmtId="49" fontId="2" fillId="0" borderId="26">
      <alignment horizontal="center" vertical="center" wrapText="1"/>
    </xf>
    <xf numFmtId="49" fontId="2" fillId="0" borderId="41">
      <alignment horizontal="left" vertical="center" wrapText="1" indent="3"/>
    </xf>
    <xf numFmtId="0" fontId="11" fillId="0" borderId="25">
      <alignment horizontal="left" vertical="center" wrapText="1"/>
    </xf>
    <xf numFmtId="0" fontId="4" fillId="0" borderId="12">
      <alignment horizontal="center" vertical="center" textRotation="90" wrapText="1"/>
    </xf>
    <xf numFmtId="49" fontId="2" fillId="0" borderId="12">
      <alignment horizontal="left" vertical="center" wrapText="1" indent="3"/>
    </xf>
    <xf numFmtId="49" fontId="2" fillId="0" borderId="12">
      <alignment horizontal="center" vertical="center" wrapText="1"/>
    </xf>
    <xf numFmtId="4" fontId="2" fillId="0" borderId="12">
      <alignment horizontal="right"/>
    </xf>
    <xf numFmtId="0" fontId="2" fillId="0" borderId="1">
      <alignment vertical="center"/>
    </xf>
    <xf numFmtId="49" fontId="2" fillId="0" borderId="1">
      <alignment horizontal="left" vertical="center" wrapText="1" indent="3"/>
    </xf>
    <xf numFmtId="49" fontId="2" fillId="0" borderId="1">
      <alignment horizontal="center" vertical="center" wrapText="1"/>
    </xf>
    <xf numFmtId="4" fontId="2" fillId="0" borderId="1">
      <alignment horizontal="right" shrinkToFit="1"/>
    </xf>
    <xf numFmtId="0" fontId="4" fillId="0" borderId="1">
      <alignment horizontal="center" vertical="center" textRotation="90" wrapText="1"/>
    </xf>
    <xf numFmtId="49" fontId="2" fillId="0" borderId="11">
      <alignment horizontal="left" vertical="center" wrapText="1" indent="3"/>
    </xf>
    <xf numFmtId="49" fontId="2" fillId="0" borderId="11">
      <alignment horizontal="center" vertical="center" wrapText="1"/>
    </xf>
    <xf numFmtId="4" fontId="2" fillId="0" borderId="11">
      <alignment horizontal="right"/>
    </xf>
    <xf numFmtId="49" fontId="4" fillId="0" borderId="18">
      <alignment horizontal="center" vertical="center" wrapText="1"/>
    </xf>
    <xf numFmtId="0" fontId="2" fillId="0" borderId="24"/>
    <xf numFmtId="49" fontId="2" fillId="0" borderId="42">
      <alignment horizontal="center" vertical="center" wrapText="1"/>
    </xf>
    <xf numFmtId="4" fontId="2" fillId="0" borderId="2">
      <alignment horizontal="right"/>
    </xf>
    <xf numFmtId="4" fontId="2" fillId="0" borderId="43">
      <alignment horizontal="right"/>
    </xf>
    <xf numFmtId="0" fontId="4" fillId="0" borderId="1">
      <alignment horizontal="center" vertical="center" textRotation="90"/>
    </xf>
    <xf numFmtId="49" fontId="11" fillId="0" borderId="25">
      <alignment horizontal="left" vertical="center" wrapText="1"/>
    </xf>
    <xf numFmtId="0" fontId="3" fillId="0" borderId="16"/>
    <xf numFmtId="0" fontId="2" fillId="0" borderId="18">
      <alignment horizontal="center" vertical="center"/>
    </xf>
    <xf numFmtId="0" fontId="2" fillId="0" borderId="40">
      <alignment horizontal="left" vertical="center" wrapText="1"/>
    </xf>
    <xf numFmtId="0" fontId="2" fillId="0" borderId="22">
      <alignment horizontal="center" vertical="center"/>
    </xf>
    <xf numFmtId="0" fontId="2" fillId="0" borderId="32">
      <alignment horizontal="center" vertical="center"/>
    </xf>
    <xf numFmtId="0" fontId="2" fillId="0" borderId="26">
      <alignment horizontal="center" vertical="center"/>
    </xf>
    <xf numFmtId="0" fontId="2" fillId="0" borderId="41">
      <alignment horizontal="left" vertical="center" wrapText="1"/>
    </xf>
    <xf numFmtId="49" fontId="11" fillId="0" borderId="44">
      <alignment horizontal="left" vertical="center" wrapText="1"/>
    </xf>
    <xf numFmtId="49" fontId="2" fillId="0" borderId="19">
      <alignment horizontal="center" vertical="center"/>
    </xf>
    <xf numFmtId="49" fontId="2" fillId="0" borderId="45">
      <alignment horizontal="left" vertical="center" wrapText="1"/>
    </xf>
    <xf numFmtId="49" fontId="2" fillId="0" borderId="23">
      <alignment horizontal="center" vertical="center"/>
    </xf>
    <xf numFmtId="49" fontId="2" fillId="0" borderId="28">
      <alignment horizontal="center" vertical="center"/>
    </xf>
    <xf numFmtId="49" fontId="2" fillId="0" borderId="8">
      <alignment horizontal="center" vertical="center"/>
    </xf>
    <xf numFmtId="49" fontId="2" fillId="0" borderId="46">
      <alignment horizontal="left" vertical="center" wrapText="1"/>
    </xf>
    <xf numFmtId="49" fontId="2" fillId="0" borderId="1">
      <alignment horizontal="left"/>
    </xf>
    <xf numFmtId="0" fontId="2" fillId="0" borderId="1">
      <alignment horizontal="center"/>
    </xf>
    <xf numFmtId="0" fontId="5" fillId="0" borderId="11">
      <alignment wrapText="1"/>
    </xf>
    <xf numFmtId="0" fontId="5" fillId="0" borderId="12">
      <alignment wrapText="1"/>
    </xf>
    <xf numFmtId="0" fontId="2" fillId="0" borderId="12"/>
    <xf numFmtId="0" fontId="12" fillId="0" borderId="0"/>
    <xf numFmtId="0" fontId="12" fillId="0" borderId="0"/>
    <xf numFmtId="0" fontId="12" fillId="0" borderId="0"/>
    <xf numFmtId="0" fontId="3" fillId="0" borderId="1"/>
    <xf numFmtId="0" fontId="3" fillId="0" borderId="1"/>
    <xf numFmtId="0" fontId="3" fillId="3" borderId="1"/>
    <xf numFmtId="0" fontId="3" fillId="3" borderId="11"/>
    <xf numFmtId="49" fontId="2" fillId="0" borderId="8">
      <alignment horizontal="center" vertical="center" wrapText="1"/>
    </xf>
    <xf numFmtId="0" fontId="3" fillId="3" borderId="33"/>
    <xf numFmtId="0" fontId="3" fillId="3" borderId="47"/>
    <xf numFmtId="0" fontId="1" fillId="0" borderId="1">
      <alignment horizontal="center" wrapText="1"/>
    </xf>
    <xf numFmtId="0" fontId="2" fillId="0" borderId="11">
      <alignment wrapText="1"/>
    </xf>
    <xf numFmtId="0" fontId="2" fillId="0" borderId="33">
      <alignment wrapText="1"/>
    </xf>
    <xf numFmtId="0" fontId="3" fillId="3" borderId="48"/>
    <xf numFmtId="0" fontId="3" fillId="3" borderId="12"/>
    <xf numFmtId="0" fontId="3" fillId="3" borderId="49"/>
    <xf numFmtId="0" fontId="2" fillId="0" borderId="1">
      <alignment horizontal="left"/>
    </xf>
    <xf numFmtId="49" fontId="2" fillId="0" borderId="8">
      <alignment horizontal="center" vertical="center" wrapText="1"/>
    </xf>
    <xf numFmtId="0" fontId="3" fillId="3" borderId="50"/>
    <xf numFmtId="0" fontId="2" fillId="0" borderId="2">
      <alignment horizontal="center"/>
    </xf>
    <xf numFmtId="49" fontId="3" fillId="0" borderId="3">
      <alignment horizontal="center"/>
    </xf>
    <xf numFmtId="164" fontId="2" fillId="0" borderId="4">
      <alignment horizontal="center"/>
    </xf>
    <xf numFmtId="0" fontId="2" fillId="0" borderId="5">
      <alignment horizontal="center"/>
    </xf>
    <xf numFmtId="49" fontId="2" fillId="0" borderId="6">
      <alignment horizontal="center"/>
    </xf>
    <xf numFmtId="49" fontId="2" fillId="0" borderId="4">
      <alignment horizontal="center"/>
    </xf>
    <xf numFmtId="0" fontId="2" fillId="0" borderId="4">
      <alignment horizontal="center"/>
    </xf>
    <xf numFmtId="49" fontId="2" fillId="0" borderId="7">
      <alignment horizontal="center"/>
    </xf>
    <xf numFmtId="0" fontId="3" fillId="3" borderId="16"/>
    <xf numFmtId="49" fontId="2" fillId="0" borderId="1">
      <alignment horizontal="right"/>
    </xf>
    <xf numFmtId="0" fontId="2" fillId="0" borderId="1">
      <alignment horizontal="center"/>
    </xf>
    <xf numFmtId="0" fontId="4" fillId="0" borderId="1">
      <alignment horizontal="center"/>
    </xf>
    <xf numFmtId="0" fontId="4" fillId="0" borderId="9">
      <alignment horizontal="center" vertical="center" textRotation="90" wrapText="1"/>
    </xf>
    <xf numFmtId="0" fontId="4" fillId="0" borderId="10">
      <alignment horizontal="center" vertical="center" textRotation="90" wrapText="1"/>
    </xf>
    <xf numFmtId="0" fontId="4" fillId="0" borderId="10">
      <alignment horizontal="center" vertical="center" textRotation="90"/>
    </xf>
    <xf numFmtId="0" fontId="4" fillId="0" borderId="8">
      <alignment horizontal="center" vertical="center" textRotation="90"/>
    </xf>
    <xf numFmtId="0" fontId="5" fillId="0" borderId="8">
      <alignment wrapText="1"/>
    </xf>
    <xf numFmtId="0" fontId="2" fillId="0" borderId="8">
      <alignment horizontal="center" vertical="top" wrapText="1"/>
    </xf>
    <xf numFmtId="49" fontId="2" fillId="0" borderId="11">
      <alignment horizontal="center"/>
    </xf>
    <xf numFmtId="0" fontId="2" fillId="0" borderId="12">
      <alignment horizontal="center"/>
    </xf>
    <xf numFmtId="49" fontId="2" fillId="0" borderId="11"/>
    <xf numFmtId="0" fontId="2" fillId="0" borderId="8">
      <alignment horizontal="center" vertical="top"/>
    </xf>
    <xf numFmtId="0" fontId="2" fillId="0" borderId="11">
      <alignment horizontal="center"/>
    </xf>
    <xf numFmtId="49" fontId="2" fillId="0" borderId="12">
      <alignment horizontal="center"/>
    </xf>
    <xf numFmtId="0" fontId="2" fillId="0" borderId="8">
      <alignment horizontal="center" vertical="top"/>
    </xf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3" fillId="0" borderId="1" xfId="5" applyNumberFormat="1" applyProtection="1">
      <protection locked="0"/>
    </xf>
    <xf numFmtId="0" fontId="13" fillId="0" borderId="1" xfId="11" applyNumberFormat="1" applyFont="1" applyProtection="1">
      <alignment horizontal="center" vertical="top"/>
      <protection locked="0"/>
    </xf>
    <xf numFmtId="0" fontId="13" fillId="0" borderId="1" xfId="16" applyNumberFormat="1" applyFont="1" applyBorder="1" applyProtection="1">
      <protection locked="0"/>
    </xf>
    <xf numFmtId="0" fontId="13" fillId="0" borderId="1" xfId="0" applyNumberFormat="1" applyFont="1" applyFill="1" applyBorder="1" applyAlignment="1" applyProtection="1">
      <alignment horizontal="left"/>
    </xf>
    <xf numFmtId="0" fontId="13" fillId="0" borderId="1" xfId="17" applyNumberFormat="1" applyFont="1" applyBorder="1" applyProtection="1">
      <alignment horizontal="right"/>
      <protection locked="0"/>
    </xf>
    <xf numFmtId="0" fontId="13" fillId="0" borderId="1" xfId="20" applyNumberFormat="1" applyFont="1" applyBorder="1" applyProtection="1">
      <alignment horizontal="left"/>
      <protection locked="0"/>
    </xf>
    <xf numFmtId="49" fontId="13" fillId="0" borderId="1" xfId="21" applyNumberFormat="1" applyFont="1" applyBorder="1" applyProtection="1">
      <protection locked="0"/>
    </xf>
    <xf numFmtId="0" fontId="13" fillId="0" borderId="1" xfId="10" applyNumberFormat="1" applyFont="1" applyProtection="1">
      <alignment horizontal="left"/>
      <protection locked="0"/>
    </xf>
    <xf numFmtId="49" fontId="13" fillId="0" borderId="1" xfId="18" applyNumberFormat="1" applyFont="1" applyProtection="1">
      <protection locked="0"/>
    </xf>
    <xf numFmtId="0" fontId="13" fillId="0" borderId="1" xfId="22" applyNumberFormat="1" applyFont="1" applyProtection="1">
      <protection locked="0"/>
    </xf>
    <xf numFmtId="0" fontId="13" fillId="0" borderId="1" xfId="5" applyNumberFormat="1" applyFont="1" applyProtection="1">
      <protection locked="0"/>
    </xf>
    <xf numFmtId="0" fontId="14" fillId="0" borderId="1" xfId="1" applyNumberFormat="1" applyFont="1" applyProtection="1">
      <protection locked="0"/>
    </xf>
    <xf numFmtId="0" fontId="15" fillId="0" borderId="0" xfId="0" applyFont="1" applyProtection="1">
      <protection locked="0"/>
    </xf>
    <xf numFmtId="0" fontId="5" fillId="0" borderId="1" xfId="5" applyNumberFormat="1" applyFont="1" applyAlignment="1" applyProtection="1"/>
    <xf numFmtId="0" fontId="5" fillId="0" borderId="1" xfId="16" applyNumberFormat="1" applyFont="1" applyAlignment="1" applyProtection="1"/>
    <xf numFmtId="0" fontId="13" fillId="0" borderId="1" xfId="5" applyNumberFormat="1" applyFont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wrapText="1"/>
    </xf>
    <xf numFmtId="0" fontId="0" fillId="0" borderId="0" xfId="0" applyFont="1" applyProtection="1">
      <protection locked="0"/>
    </xf>
    <xf numFmtId="49" fontId="13" fillId="4" borderId="51" xfId="24" applyNumberFormat="1" applyFont="1" applyFill="1" applyBorder="1" applyProtection="1">
      <alignment horizontal="center" vertical="center" wrapText="1"/>
      <protection locked="0"/>
    </xf>
    <xf numFmtId="49" fontId="13" fillId="4" borderId="51" xfId="25" applyNumberFormat="1" applyFont="1" applyFill="1" applyBorder="1" applyProtection="1">
      <alignment horizontal="center" vertical="center" wrapText="1"/>
      <protection locked="0"/>
    </xf>
    <xf numFmtId="0" fontId="3" fillId="4" borderId="51" xfId="9" applyNumberFormat="1" applyFill="1" applyBorder="1" applyProtection="1">
      <protection locked="0"/>
    </xf>
    <xf numFmtId="49" fontId="14" fillId="4" borderId="51" xfId="38" applyNumberFormat="1" applyFont="1" applyFill="1" applyBorder="1" applyProtection="1">
      <alignment horizontal="center"/>
      <protection locked="0"/>
    </xf>
    <xf numFmtId="0" fontId="14" fillId="4" borderId="51" xfId="36" applyNumberFormat="1" applyFont="1" applyFill="1" applyBorder="1" applyAlignment="1" applyProtection="1">
      <alignment wrapText="1"/>
      <protection locked="0"/>
    </xf>
    <xf numFmtId="43" fontId="14" fillId="4" borderId="51" xfId="185" applyFont="1" applyFill="1" applyBorder="1" applyAlignment="1" applyProtection="1">
      <alignment wrapText="1"/>
      <protection locked="0"/>
    </xf>
    <xf numFmtId="165" fontId="14" fillId="4" borderId="51" xfId="184" applyNumberFormat="1" applyFont="1" applyFill="1" applyBorder="1" applyAlignment="1" applyProtection="1">
      <alignment horizontal="right"/>
      <protection locked="0"/>
    </xf>
    <xf numFmtId="165" fontId="6" fillId="4" borderId="51" xfId="184" applyNumberFormat="1" applyFont="1" applyFill="1" applyBorder="1" applyProtection="1">
      <protection locked="0"/>
    </xf>
    <xf numFmtId="49" fontId="13" fillId="4" borderId="51" xfId="38" applyNumberFormat="1" applyFont="1" applyFill="1" applyBorder="1" applyProtection="1">
      <alignment horizontal="center"/>
      <protection locked="0"/>
    </xf>
    <xf numFmtId="0" fontId="13" fillId="4" borderId="51" xfId="36" applyNumberFormat="1" applyFont="1" applyFill="1" applyBorder="1" applyAlignment="1" applyProtection="1">
      <alignment wrapText="1"/>
      <protection locked="0"/>
    </xf>
    <xf numFmtId="43" fontId="13" fillId="4" borderId="51" xfId="185" applyFont="1" applyFill="1" applyBorder="1" applyAlignment="1" applyProtection="1">
      <alignment wrapText="1"/>
      <protection locked="0"/>
    </xf>
    <xf numFmtId="165" fontId="13" fillId="4" borderId="51" xfId="184" applyNumberFormat="1" applyFont="1" applyFill="1" applyBorder="1" applyAlignment="1" applyProtection="1">
      <alignment horizontal="right"/>
      <protection locked="0"/>
    </xf>
    <xf numFmtId="165" fontId="3" fillId="4" borderId="51" xfId="184" applyNumberFormat="1" applyFont="1" applyFill="1" applyBorder="1" applyProtection="1">
      <protection locked="0"/>
    </xf>
    <xf numFmtId="4" fontId="13" fillId="4" borderId="51" xfId="29" applyNumberFormat="1" applyFont="1" applyFill="1" applyBorder="1" applyProtection="1">
      <alignment horizontal="right"/>
      <protection locked="0"/>
    </xf>
    <xf numFmtId="4" fontId="15" fillId="4" borderId="51" xfId="29" applyNumberFormat="1" applyFont="1" applyFill="1" applyBorder="1" applyProtection="1">
      <alignment horizontal="right"/>
      <protection locked="0"/>
    </xf>
    <xf numFmtId="4" fontId="16" fillId="4" borderId="51" xfId="29" applyNumberFormat="1" applyFont="1" applyFill="1" applyBorder="1" applyProtection="1">
      <alignment horizontal="right"/>
      <protection locked="0"/>
    </xf>
    <xf numFmtId="4" fontId="17" fillId="4" borderId="51" xfId="29" applyNumberFormat="1" applyFont="1" applyFill="1" applyBorder="1" applyProtection="1">
      <alignment horizontal="right"/>
      <protection locked="0"/>
    </xf>
    <xf numFmtId="0" fontId="13" fillId="4" borderId="53" xfId="36" applyNumberFormat="1" applyFont="1" applyFill="1" applyBorder="1" applyAlignment="1" applyProtection="1">
      <alignment wrapText="1"/>
      <protection locked="0"/>
    </xf>
    <xf numFmtId="43" fontId="13" fillId="4" borderId="53" xfId="185" applyFont="1" applyFill="1" applyBorder="1" applyAlignment="1" applyProtection="1">
      <alignment wrapText="1"/>
      <protection locked="0"/>
    </xf>
    <xf numFmtId="49" fontId="15" fillId="4" borderId="51" xfId="158" applyNumberFormat="1" applyFont="1" applyFill="1" applyBorder="1" applyAlignment="1" applyProtection="1">
      <alignment horizontal="center"/>
    </xf>
    <xf numFmtId="0" fontId="15" fillId="4" borderId="51" xfId="32" applyNumberFormat="1" applyFont="1" applyFill="1" applyBorder="1" applyAlignment="1" applyProtection="1">
      <alignment wrapText="1"/>
    </xf>
    <xf numFmtId="43" fontId="15" fillId="4" borderId="51" xfId="185" applyFont="1" applyFill="1" applyBorder="1" applyAlignment="1" applyProtection="1">
      <alignment wrapText="1"/>
    </xf>
    <xf numFmtId="49" fontId="13" fillId="4" borderId="52" xfId="38" applyNumberFormat="1" applyFont="1" applyFill="1" applyBorder="1" applyProtection="1">
      <alignment horizontal="center"/>
      <protection locked="0"/>
    </xf>
    <xf numFmtId="0" fontId="16" fillId="4" borderId="51" xfId="0" applyFont="1" applyFill="1" applyBorder="1" applyProtection="1">
      <protection locked="0"/>
    </xf>
    <xf numFmtId="43" fontId="16" fillId="4" borderId="51" xfId="185" applyFont="1" applyFill="1" applyBorder="1" applyProtection="1">
      <protection locked="0"/>
    </xf>
    <xf numFmtId="165" fontId="13" fillId="4" borderId="51" xfId="184" applyNumberFormat="1" applyFont="1" applyFill="1" applyBorder="1" applyAlignment="1" applyProtection="1">
      <alignment wrapText="1"/>
      <protection locked="0"/>
    </xf>
    <xf numFmtId="165" fontId="14" fillId="4" borderId="51" xfId="184" applyNumberFormat="1" applyFont="1" applyFill="1" applyBorder="1" applyAlignment="1" applyProtection="1">
      <alignment wrapText="1"/>
      <protection locked="0"/>
    </xf>
    <xf numFmtId="0" fontId="14" fillId="4" borderId="53" xfId="36" applyNumberFormat="1" applyFont="1" applyFill="1" applyBorder="1" applyAlignment="1" applyProtection="1">
      <alignment wrapText="1"/>
      <protection locked="0"/>
    </xf>
    <xf numFmtId="43" fontId="14" fillId="4" borderId="53" xfId="185" applyFont="1" applyFill="1" applyBorder="1" applyAlignment="1" applyProtection="1">
      <alignment wrapText="1"/>
      <protection locked="0"/>
    </xf>
    <xf numFmtId="49" fontId="13" fillId="4" borderId="54" xfId="38" applyNumberFormat="1" applyFont="1" applyFill="1" applyBorder="1" applyProtection="1">
      <alignment horizontal="center"/>
      <protection locked="0"/>
    </xf>
    <xf numFmtId="0" fontId="13" fillId="4" borderId="54" xfId="36" applyNumberFormat="1" applyFont="1" applyFill="1" applyBorder="1" applyAlignment="1" applyProtection="1">
      <alignment wrapText="1"/>
      <protection locked="0"/>
    </xf>
    <xf numFmtId="43" fontId="13" fillId="4" borderId="54" xfId="185" applyFont="1" applyFill="1" applyBorder="1" applyAlignment="1" applyProtection="1">
      <alignment wrapText="1"/>
      <protection locked="0"/>
    </xf>
    <xf numFmtId="4" fontId="15" fillId="4" borderId="54" xfId="29" applyNumberFormat="1" applyFont="1" applyFill="1" applyBorder="1" applyProtection="1">
      <alignment horizontal="right"/>
      <protection locked="0"/>
    </xf>
    <xf numFmtId="165" fontId="13" fillId="4" borderId="54" xfId="184" applyNumberFormat="1" applyFont="1" applyFill="1" applyBorder="1" applyAlignment="1" applyProtection="1">
      <alignment horizontal="right"/>
      <protection locked="0"/>
    </xf>
    <xf numFmtId="165" fontId="3" fillId="4" borderId="54" xfId="184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58" xfId="0" applyBorder="1" applyProtection="1">
      <protection locked="0"/>
    </xf>
    <xf numFmtId="0" fontId="5" fillId="0" borderId="1" xfId="5" applyNumberFormat="1" applyFont="1" applyAlignment="1" applyProtection="1">
      <alignment horizontal="right"/>
    </xf>
    <xf numFmtId="0" fontId="14" fillId="0" borderId="1" xfId="5" applyNumberFormat="1" applyFont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 wrapText="1"/>
    </xf>
    <xf numFmtId="0" fontId="5" fillId="0" borderId="1" xfId="16" applyNumberFormat="1" applyFont="1" applyAlignment="1" applyProtection="1">
      <alignment horizontal="right"/>
    </xf>
    <xf numFmtId="0" fontId="13" fillId="4" borderId="51" xfId="9" applyNumberFormat="1" applyFont="1" applyFill="1" applyBorder="1" applyAlignment="1" applyProtection="1">
      <alignment wrapText="1"/>
      <protection locked="0"/>
    </xf>
    <xf numFmtId="0" fontId="15" fillId="4" borderId="51" xfId="0" applyFont="1" applyFill="1" applyBorder="1" applyAlignment="1">
      <alignment wrapText="1"/>
    </xf>
    <xf numFmtId="49" fontId="13" fillId="4" borderId="55" xfId="0" applyNumberFormat="1" applyFont="1" applyFill="1" applyBorder="1" applyAlignment="1" applyProtection="1">
      <alignment horizontal="center" vertical="center" wrapText="1"/>
    </xf>
    <xf numFmtId="49" fontId="13" fillId="4" borderId="56" xfId="0" applyNumberFormat="1" applyFont="1" applyFill="1" applyBorder="1" applyAlignment="1" applyProtection="1">
      <alignment horizontal="center" vertical="center" wrapText="1"/>
    </xf>
    <xf numFmtId="49" fontId="13" fillId="4" borderId="23" xfId="0" applyNumberFormat="1" applyFont="1" applyFill="1" applyBorder="1" applyAlignment="1" applyProtection="1">
      <alignment horizontal="center" vertical="center" wrapText="1"/>
    </xf>
    <xf numFmtId="49" fontId="13" fillId="4" borderId="57" xfId="0" applyNumberFormat="1" applyFont="1" applyFill="1" applyBorder="1" applyAlignment="1" applyProtection="1">
      <alignment horizontal="center" vertical="center" wrapText="1"/>
    </xf>
    <xf numFmtId="49" fontId="15" fillId="4" borderId="52" xfId="24" applyNumberFormat="1" applyFont="1" applyFill="1" applyBorder="1" applyAlignment="1" applyProtection="1">
      <alignment horizontal="center" vertical="center" wrapText="1"/>
      <protection locked="0"/>
    </xf>
    <xf numFmtId="49" fontId="15" fillId="4" borderId="54" xfId="24" applyNumberFormat="1" applyFont="1" applyFill="1" applyBorder="1" applyAlignment="1" applyProtection="1">
      <alignment horizontal="center" vertical="center" wrapText="1"/>
      <protection locked="0"/>
    </xf>
    <xf numFmtId="49" fontId="13" fillId="4" borderId="51" xfId="0" applyNumberFormat="1" applyFont="1" applyFill="1" applyBorder="1" applyAlignment="1" applyProtection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</cellXfs>
  <cellStyles count="186">
    <cellStyle name="br" xfId="142"/>
    <cellStyle name="col" xfId="141"/>
    <cellStyle name="style0" xfId="143"/>
    <cellStyle name="td" xfId="144"/>
    <cellStyle name="tr" xfId="140"/>
    <cellStyle name="xl100" xfId="50"/>
    <cellStyle name="xl101" xfId="64"/>
    <cellStyle name="xl102" xfId="168"/>
    <cellStyle name="xl103" xfId="51"/>
    <cellStyle name="xl104" xfId="54"/>
    <cellStyle name="xl105" xfId="65"/>
    <cellStyle name="xl106" xfId="67"/>
    <cellStyle name="xl107" xfId="46"/>
    <cellStyle name="xl108" xfId="169"/>
    <cellStyle name="xl109" xfId="47"/>
    <cellStyle name="xl110" xfId="52"/>
    <cellStyle name="xl111" xfId="55"/>
    <cellStyle name="xl112" xfId="66"/>
    <cellStyle name="xl113" xfId="170"/>
    <cellStyle name="xl114" xfId="69"/>
    <cellStyle name="xl115" xfId="71"/>
    <cellStyle name="xl116" xfId="75"/>
    <cellStyle name="xl117" xfId="78"/>
    <cellStyle name="xl118" xfId="82"/>
    <cellStyle name="xl119" xfId="68"/>
    <cellStyle name="xl120" xfId="70"/>
    <cellStyle name="xl121" xfId="76"/>
    <cellStyle name="xl122" xfId="80"/>
    <cellStyle name="xl123" xfId="83"/>
    <cellStyle name="xl124" xfId="84"/>
    <cellStyle name="xl125" xfId="72"/>
    <cellStyle name="xl126" xfId="77"/>
    <cellStyle name="xl127" xfId="79"/>
    <cellStyle name="xl128" xfId="73"/>
    <cellStyle name="xl129" xfId="74"/>
    <cellStyle name="xl130" xfId="81"/>
    <cellStyle name="xl131" xfId="171"/>
    <cellStyle name="xl132" xfId="102"/>
    <cellStyle name="xl133" xfId="106"/>
    <cellStyle name="xl134" xfId="110"/>
    <cellStyle name="xl135" xfId="172"/>
    <cellStyle name="xl136" xfId="119"/>
    <cellStyle name="xl137" xfId="173"/>
    <cellStyle name="xl138" xfId="174"/>
    <cellStyle name="xl139" xfId="137"/>
    <cellStyle name="xl140" xfId="175"/>
    <cellStyle name="xl141" xfId="138"/>
    <cellStyle name="xl142" xfId="176"/>
    <cellStyle name="xl143" xfId="87"/>
    <cellStyle name="xl144" xfId="89"/>
    <cellStyle name="xl145" xfId="91"/>
    <cellStyle name="xl146" xfId="96"/>
    <cellStyle name="xl147" xfId="98"/>
    <cellStyle name="xl148" xfId="100"/>
    <cellStyle name="xl149" xfId="101"/>
    <cellStyle name="xl150" xfId="103"/>
    <cellStyle name="xl151" xfId="107"/>
    <cellStyle name="xl152" xfId="111"/>
    <cellStyle name="xl153" xfId="120"/>
    <cellStyle name="xl154" xfId="123"/>
    <cellStyle name="xl155" xfId="127"/>
    <cellStyle name="xl156" xfId="128"/>
    <cellStyle name="xl157" xfId="130"/>
    <cellStyle name="xl158" xfId="134"/>
    <cellStyle name="xl159" xfId="88"/>
    <cellStyle name="xl160" xfId="90"/>
    <cellStyle name="xl161" xfId="92"/>
    <cellStyle name="xl162" xfId="97"/>
    <cellStyle name="xl163" xfId="99"/>
    <cellStyle name="xl164" xfId="104"/>
    <cellStyle name="xl165" xfId="108"/>
    <cellStyle name="xl166" xfId="112"/>
    <cellStyle name="xl167" xfId="114"/>
    <cellStyle name="xl168" xfId="116"/>
    <cellStyle name="xl169" xfId="121"/>
    <cellStyle name="xl170" xfId="122"/>
    <cellStyle name="xl171" xfId="124"/>
    <cellStyle name="xl172" xfId="125"/>
    <cellStyle name="xl173" xfId="126"/>
    <cellStyle name="xl174" xfId="129"/>
    <cellStyle name="xl175" xfId="131"/>
    <cellStyle name="xl176" xfId="132"/>
    <cellStyle name="xl177" xfId="133"/>
    <cellStyle name="xl178" xfId="177"/>
    <cellStyle name="xl179" xfId="178"/>
    <cellStyle name="xl180" xfId="136"/>
    <cellStyle name="xl181" xfId="179"/>
    <cellStyle name="xl182" xfId="180"/>
    <cellStyle name="xl183" xfId="85"/>
    <cellStyle name="xl184" xfId="93"/>
    <cellStyle name="xl185" xfId="105"/>
    <cellStyle name="xl186" xfId="109"/>
    <cellStyle name="xl187" xfId="113"/>
    <cellStyle name="xl188" xfId="117"/>
    <cellStyle name="xl189" xfId="139"/>
    <cellStyle name="xl190" xfId="86"/>
    <cellStyle name="xl191" xfId="181"/>
    <cellStyle name="xl192" xfId="182"/>
    <cellStyle name="xl193" xfId="135"/>
    <cellStyle name="xl194" xfId="94"/>
    <cellStyle name="xl195" xfId="183"/>
    <cellStyle name="xl196" xfId="95"/>
    <cellStyle name="xl197" xfId="115"/>
    <cellStyle name="xl198" xfId="118"/>
    <cellStyle name="xl21" xfId="145"/>
    <cellStyle name="xl22" xfId="1"/>
    <cellStyle name="xl23" xfId="7"/>
    <cellStyle name="xl24" xfId="10"/>
    <cellStyle name="xl25" xfId="16"/>
    <cellStyle name="xl26" xfId="22"/>
    <cellStyle name="xl27" xfId="5"/>
    <cellStyle name="xl28" xfId="146"/>
    <cellStyle name="xl29" xfId="147"/>
    <cellStyle name="xl30" xfId="24"/>
    <cellStyle name="xl31" xfId="148"/>
    <cellStyle name="xl32" xfId="26"/>
    <cellStyle name="xl33" xfId="32"/>
    <cellStyle name="xl34" xfId="36"/>
    <cellStyle name="xl35" xfId="149"/>
    <cellStyle name="xl36" xfId="150"/>
    <cellStyle name="xl37" xfId="11"/>
    <cellStyle name="xl38" xfId="151"/>
    <cellStyle name="xl39" xfId="152"/>
    <cellStyle name="xl40" xfId="20"/>
    <cellStyle name="xl41" xfId="153"/>
    <cellStyle name="xl42" xfId="27"/>
    <cellStyle name="xl43" xfId="33"/>
    <cellStyle name="xl44" xfId="37"/>
    <cellStyle name="xl45" xfId="154"/>
    <cellStyle name="xl46" xfId="155"/>
    <cellStyle name="xl47" xfId="39"/>
    <cellStyle name="xl48" xfId="156"/>
    <cellStyle name="xl49" xfId="21"/>
    <cellStyle name="xl50" xfId="18"/>
    <cellStyle name="xl51" xfId="28"/>
    <cellStyle name="xl52" xfId="34"/>
    <cellStyle name="xl53" xfId="38"/>
    <cellStyle name="xl54" xfId="157"/>
    <cellStyle name="xl55" xfId="25"/>
    <cellStyle name="xl56" xfId="158"/>
    <cellStyle name="xl57" xfId="29"/>
    <cellStyle name="xl58" xfId="40"/>
    <cellStyle name="xl59" xfId="2"/>
    <cellStyle name="xl60" xfId="8"/>
    <cellStyle name="xl61" xfId="12"/>
    <cellStyle name="xl62" xfId="17"/>
    <cellStyle name="xl63" xfId="3"/>
    <cellStyle name="xl64" xfId="159"/>
    <cellStyle name="xl65" xfId="160"/>
    <cellStyle name="xl66" xfId="161"/>
    <cellStyle name="xl67" xfId="162"/>
    <cellStyle name="xl68" xfId="163"/>
    <cellStyle name="xl69" xfId="164"/>
    <cellStyle name="xl70" xfId="165"/>
    <cellStyle name="xl71" xfId="166"/>
    <cellStyle name="xl72" xfId="23"/>
    <cellStyle name="xl73" xfId="4"/>
    <cellStyle name="xl74" xfId="9"/>
    <cellStyle name="xl75" xfId="13"/>
    <cellStyle name="xl76" xfId="30"/>
    <cellStyle name="xl77" xfId="35"/>
    <cellStyle name="xl78" xfId="6"/>
    <cellStyle name="xl79" xfId="14"/>
    <cellStyle name="xl80" xfId="19"/>
    <cellStyle name="xl81" xfId="15"/>
    <cellStyle name="xl82" xfId="31"/>
    <cellStyle name="xl83" xfId="41"/>
    <cellStyle name="xl84" xfId="44"/>
    <cellStyle name="xl85" xfId="48"/>
    <cellStyle name="xl86" xfId="59"/>
    <cellStyle name="xl87" xfId="61"/>
    <cellStyle name="xl88" xfId="56"/>
    <cellStyle name="xl89" xfId="42"/>
    <cellStyle name="xl90" xfId="53"/>
    <cellStyle name="xl91" xfId="60"/>
    <cellStyle name="xl92" xfId="62"/>
    <cellStyle name="xl93" xfId="167"/>
    <cellStyle name="xl94" xfId="57"/>
    <cellStyle name="xl95" xfId="43"/>
    <cellStyle name="xl96" xfId="49"/>
    <cellStyle name="xl97" xfId="63"/>
    <cellStyle name="xl98" xfId="58"/>
    <cellStyle name="xl99" xfId="45"/>
    <cellStyle name="Обычный" xfId="0" builtinId="0"/>
    <cellStyle name="Процентный" xfId="184" builtinId="5"/>
    <cellStyle name="Финансовый" xfId="18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zoomScaleNormal="100" workbookViewId="0">
      <selection activeCell="B9" sqref="B9:B10"/>
    </sheetView>
  </sheetViews>
  <sheetFormatPr defaultRowHeight="15" x14ac:dyDescent="0.25"/>
  <cols>
    <col min="1" max="1" width="26.140625" style="1" customWidth="1"/>
    <col min="2" max="2" width="60" style="1" customWidth="1"/>
    <col min="3" max="3" width="18.28515625" style="1" hidden="1" customWidth="1"/>
    <col min="4" max="4" width="17.5703125" style="1" customWidth="1"/>
    <col min="5" max="5" width="18.28515625" style="1" customWidth="1"/>
    <col min="6" max="6" width="15.42578125" style="1" customWidth="1"/>
    <col min="7" max="7" width="15" style="1" hidden="1" customWidth="1"/>
    <col min="8" max="16384" width="9.140625" style="1"/>
  </cols>
  <sheetData>
    <row r="1" spans="1:7" ht="17.100000000000001" customHeight="1" x14ac:dyDescent="0.25">
      <c r="A1" s="59"/>
      <c r="B1" s="59"/>
      <c r="C1" s="18"/>
      <c r="D1" s="57" t="s">
        <v>311</v>
      </c>
      <c r="E1" s="57"/>
      <c r="F1" s="57"/>
      <c r="G1" s="15"/>
    </row>
    <row r="2" spans="1:7" ht="14.1" customHeight="1" x14ac:dyDescent="0.25">
      <c r="A2" s="3"/>
      <c r="B2" s="3"/>
      <c r="C2" s="3"/>
      <c r="D2" s="60" t="s">
        <v>138</v>
      </c>
      <c r="E2" s="60"/>
      <c r="F2" s="60"/>
      <c r="G2" s="16"/>
    </row>
    <row r="3" spans="1:7" ht="14.1" customHeight="1" x14ac:dyDescent="0.25">
      <c r="A3" s="4"/>
      <c r="B3" s="5"/>
      <c r="C3" s="5"/>
      <c r="D3" s="57" t="s">
        <v>137</v>
      </c>
      <c r="E3" s="57"/>
      <c r="F3" s="57"/>
      <c r="G3" s="15"/>
    </row>
    <row r="4" spans="1:7" ht="14.1" customHeight="1" x14ac:dyDescent="0.25">
      <c r="A4" s="7"/>
      <c r="B4" s="8"/>
      <c r="C4" s="8"/>
      <c r="D4" s="57" t="s">
        <v>314</v>
      </c>
      <c r="E4" s="57"/>
      <c r="F4" s="57"/>
      <c r="G4" s="15"/>
    </row>
    <row r="5" spans="1:7" ht="14.1" customHeight="1" x14ac:dyDescent="0.25">
      <c r="A5" s="9"/>
      <c r="B5" s="10"/>
      <c r="C5" s="10"/>
      <c r="D5" s="6"/>
      <c r="E5" s="17"/>
      <c r="F5" s="17"/>
      <c r="G5" s="2"/>
    </row>
    <row r="6" spans="1:7" ht="15" customHeight="1" x14ac:dyDescent="0.25">
      <c r="A6" s="11"/>
      <c r="B6" s="11"/>
      <c r="C6" s="11"/>
      <c r="D6" s="11"/>
      <c r="E6" s="12"/>
      <c r="F6" s="12"/>
      <c r="G6" s="2"/>
    </row>
    <row r="7" spans="1:7" ht="19.5" customHeight="1" x14ac:dyDescent="0.25">
      <c r="A7" s="58" t="s">
        <v>312</v>
      </c>
      <c r="B7" s="58"/>
      <c r="C7" s="58"/>
      <c r="D7" s="58"/>
      <c r="E7" s="58"/>
      <c r="F7" s="58"/>
      <c r="G7" s="2"/>
    </row>
    <row r="8" spans="1:7" ht="24.75" customHeight="1" x14ac:dyDescent="0.25">
      <c r="A8" s="13"/>
      <c r="B8" s="9"/>
      <c r="C8" s="9"/>
      <c r="D8" s="10"/>
      <c r="E8" s="12"/>
      <c r="F8" s="12"/>
      <c r="G8" s="2"/>
    </row>
    <row r="9" spans="1:7" ht="11.25" customHeight="1" x14ac:dyDescent="0.25">
      <c r="A9" s="65" t="s">
        <v>119</v>
      </c>
      <c r="B9" s="63" t="s">
        <v>120</v>
      </c>
      <c r="C9" s="69" t="s">
        <v>205</v>
      </c>
      <c r="D9" s="67" t="s">
        <v>290</v>
      </c>
      <c r="E9" s="67" t="s">
        <v>289</v>
      </c>
      <c r="F9" s="67" t="s">
        <v>241</v>
      </c>
      <c r="G9" s="61" t="s">
        <v>206</v>
      </c>
    </row>
    <row r="10" spans="1:7" ht="74.25" customHeight="1" x14ac:dyDescent="0.25">
      <c r="A10" s="66"/>
      <c r="B10" s="64"/>
      <c r="C10" s="70"/>
      <c r="D10" s="68"/>
      <c r="E10" s="68"/>
      <c r="F10" s="68"/>
      <c r="G10" s="62"/>
    </row>
    <row r="11" spans="1:7" ht="11.45" customHeight="1" x14ac:dyDescent="0.25">
      <c r="A11" s="20" t="s">
        <v>0</v>
      </c>
      <c r="B11" s="20" t="s">
        <v>1</v>
      </c>
      <c r="C11" s="20"/>
      <c r="D11" s="21" t="s">
        <v>313</v>
      </c>
      <c r="E11" s="21" t="s">
        <v>2</v>
      </c>
      <c r="F11" s="21" t="s">
        <v>278</v>
      </c>
      <c r="G11" s="22"/>
    </row>
    <row r="12" spans="1:7" ht="27.75" customHeight="1" x14ac:dyDescent="0.25">
      <c r="A12" s="23" t="s">
        <v>4</v>
      </c>
      <c r="B12" s="24" t="s">
        <v>3</v>
      </c>
      <c r="C12" s="25" t="e">
        <f>C13+C19+C25+C34+C40+C49+C57+C63+C70</f>
        <v>#REF!</v>
      </c>
      <c r="D12" s="25">
        <f>D13+D19+D25+D34+D40+D49++D57+++D63+D70+D98</f>
        <v>59263977.329999998</v>
      </c>
      <c r="E12" s="25">
        <f>E13+E19+E25+E34+E40+E49++E57+++E63+E70+E98</f>
        <v>46646855.909999989</v>
      </c>
      <c r="F12" s="26">
        <f>E12/D12</f>
        <v>0.78710302635032392</v>
      </c>
      <c r="G12" s="27" t="e">
        <f t="shared" ref="G12:G18" si="0">E12/C12</f>
        <v>#REF!</v>
      </c>
    </row>
    <row r="13" spans="1:7" ht="26.25" customHeight="1" x14ac:dyDescent="0.25">
      <c r="A13" s="23" t="s">
        <v>6</v>
      </c>
      <c r="B13" s="24" t="s">
        <v>5</v>
      </c>
      <c r="C13" s="25">
        <f>C14</f>
        <v>7575174.8300000001</v>
      </c>
      <c r="D13" s="25">
        <f t="shared" ref="D13:E13" si="1">D14</f>
        <v>41622376</v>
      </c>
      <c r="E13" s="25">
        <f t="shared" si="1"/>
        <v>30394061.199999999</v>
      </c>
      <c r="F13" s="26">
        <f t="shared" ref="F13:F92" si="2">E13/D13</f>
        <v>0.73023368968652824</v>
      </c>
      <c r="G13" s="27">
        <f t="shared" si="0"/>
        <v>4.0123247162072424</v>
      </c>
    </row>
    <row r="14" spans="1:7" ht="33" customHeight="1" x14ac:dyDescent="0.25">
      <c r="A14" s="28" t="s">
        <v>8</v>
      </c>
      <c r="B14" s="29" t="s">
        <v>7</v>
      </c>
      <c r="C14" s="30">
        <f>C15+C16+C17+C18</f>
        <v>7575174.8300000001</v>
      </c>
      <c r="D14" s="30">
        <v>41622376</v>
      </c>
      <c r="E14" s="30">
        <v>30394061.199999999</v>
      </c>
      <c r="F14" s="31">
        <f t="shared" si="2"/>
        <v>0.73023368968652824</v>
      </c>
      <c r="G14" s="32">
        <f t="shared" si="0"/>
        <v>4.0123247162072424</v>
      </c>
    </row>
    <row r="15" spans="1:7" ht="78" customHeight="1" x14ac:dyDescent="0.25">
      <c r="A15" s="28" t="s">
        <v>10</v>
      </c>
      <c r="B15" s="29" t="s">
        <v>9</v>
      </c>
      <c r="C15" s="30">
        <v>7497912.4800000004</v>
      </c>
      <c r="D15" s="33">
        <v>41487526</v>
      </c>
      <c r="E15" s="33">
        <v>30061894.75</v>
      </c>
      <c r="F15" s="31">
        <f t="shared" si="2"/>
        <v>0.72460080531193882</v>
      </c>
      <c r="G15" s="32">
        <f t="shared" si="0"/>
        <v>4.0093685849477927</v>
      </c>
    </row>
    <row r="16" spans="1:7" ht="125.25" customHeight="1" x14ac:dyDescent="0.25">
      <c r="A16" s="28" t="s">
        <v>12</v>
      </c>
      <c r="B16" s="29" t="s">
        <v>11</v>
      </c>
      <c r="C16" s="30">
        <v>48209.32</v>
      </c>
      <c r="D16" s="34">
        <v>3650</v>
      </c>
      <c r="E16" s="34">
        <v>240.05</v>
      </c>
      <c r="F16" s="31">
        <f t="shared" si="2"/>
        <v>6.5767123287671231E-2</v>
      </c>
      <c r="G16" s="32">
        <f t="shared" si="0"/>
        <v>4.9793276486787205E-3</v>
      </c>
    </row>
    <row r="17" spans="1:7" ht="45.75" customHeight="1" x14ac:dyDescent="0.25">
      <c r="A17" s="28" t="s">
        <v>14</v>
      </c>
      <c r="B17" s="29" t="s">
        <v>13</v>
      </c>
      <c r="C17" s="30">
        <v>2869.39</v>
      </c>
      <c r="D17" s="34">
        <v>128100</v>
      </c>
      <c r="E17" s="34">
        <v>304765.45</v>
      </c>
      <c r="F17" s="31">
        <f t="shared" si="2"/>
        <v>2.3791213895394225</v>
      </c>
      <c r="G17" s="32">
        <f t="shared" si="0"/>
        <v>106.21262707404711</v>
      </c>
    </row>
    <row r="18" spans="1:7" ht="92.25" customHeight="1" x14ac:dyDescent="0.25">
      <c r="A18" s="28" t="s">
        <v>16</v>
      </c>
      <c r="B18" s="29" t="s">
        <v>15</v>
      </c>
      <c r="C18" s="30">
        <v>26183.64</v>
      </c>
      <c r="D18" s="34">
        <v>3100</v>
      </c>
      <c r="E18" s="34">
        <v>27160.95</v>
      </c>
      <c r="F18" s="31">
        <f t="shared" si="2"/>
        <v>8.7615967741935492</v>
      </c>
      <c r="G18" s="32">
        <f t="shared" si="0"/>
        <v>1.0373252152871031</v>
      </c>
    </row>
    <row r="19" spans="1:7" ht="31.5" customHeight="1" x14ac:dyDescent="0.25">
      <c r="A19" s="23" t="s">
        <v>18</v>
      </c>
      <c r="B19" s="24" t="s">
        <v>17</v>
      </c>
      <c r="C19" s="25">
        <f>C20</f>
        <v>1625442.8399999999</v>
      </c>
      <c r="D19" s="25">
        <f t="shared" ref="D19:G19" si="3">D20</f>
        <v>7520198</v>
      </c>
      <c r="E19" s="25">
        <f t="shared" si="3"/>
        <v>6469039.9099999992</v>
      </c>
      <c r="F19" s="46">
        <f t="shared" si="3"/>
        <v>0.86022201942023324</v>
      </c>
      <c r="G19" s="25">
        <f t="shared" si="3"/>
        <v>0</v>
      </c>
    </row>
    <row r="20" spans="1:7" ht="28.5" customHeight="1" x14ac:dyDescent="0.25">
      <c r="A20" s="28" t="s">
        <v>20</v>
      </c>
      <c r="B20" s="29" t="s">
        <v>19</v>
      </c>
      <c r="C20" s="30">
        <f>C21+C22+C23+C24</f>
        <v>1625442.8399999999</v>
      </c>
      <c r="D20" s="30">
        <f t="shared" ref="D20:E20" si="4">D21+D22+D23+D24</f>
        <v>7520198</v>
      </c>
      <c r="E20" s="30">
        <f t="shared" si="4"/>
        <v>6469039.9099999992</v>
      </c>
      <c r="F20" s="45">
        <f>E20/D20</f>
        <v>0.86022201942023324</v>
      </c>
      <c r="G20" s="30">
        <f t="shared" ref="G20" si="5">G21+G22+G23+G24</f>
        <v>0</v>
      </c>
    </row>
    <row r="21" spans="1:7" ht="112.5" customHeight="1" x14ac:dyDescent="0.25">
      <c r="A21" s="28" t="s">
        <v>197</v>
      </c>
      <c r="B21" s="29" t="s">
        <v>201</v>
      </c>
      <c r="C21" s="30">
        <v>714045.43999999994</v>
      </c>
      <c r="D21" s="34">
        <v>3400110</v>
      </c>
      <c r="E21" s="34">
        <v>3163042.98</v>
      </c>
      <c r="F21" s="31">
        <f t="shared" si="2"/>
        <v>0.93027666163741762</v>
      </c>
      <c r="G21" s="32"/>
    </row>
    <row r="22" spans="1:7" ht="144" customHeight="1" x14ac:dyDescent="0.25">
      <c r="A22" s="28" t="s">
        <v>198</v>
      </c>
      <c r="B22" s="29" t="s">
        <v>202</v>
      </c>
      <c r="C22" s="30">
        <v>4989.04</v>
      </c>
      <c r="D22" s="34">
        <v>18818</v>
      </c>
      <c r="E22" s="34">
        <v>17893.75</v>
      </c>
      <c r="F22" s="31">
        <f t="shared" si="2"/>
        <v>0.95088479115740254</v>
      </c>
      <c r="G22" s="32"/>
    </row>
    <row r="23" spans="1:7" ht="125.25" customHeight="1" x14ac:dyDescent="0.25">
      <c r="A23" s="28" t="s">
        <v>199</v>
      </c>
      <c r="B23" s="29" t="s">
        <v>203</v>
      </c>
      <c r="C23" s="30">
        <v>1046937.95</v>
      </c>
      <c r="D23" s="34">
        <v>4527633</v>
      </c>
      <c r="E23" s="34">
        <v>3641195.3</v>
      </c>
      <c r="F23" s="31">
        <f t="shared" si="2"/>
        <v>0.80421608818559276</v>
      </c>
      <c r="G23" s="32"/>
    </row>
    <row r="24" spans="1:7" ht="132.75" customHeight="1" x14ac:dyDescent="0.25">
      <c r="A24" s="28" t="s">
        <v>200</v>
      </c>
      <c r="B24" s="29" t="s">
        <v>204</v>
      </c>
      <c r="C24" s="30">
        <v>-140529.59</v>
      </c>
      <c r="D24" s="34">
        <v>-426363</v>
      </c>
      <c r="E24" s="34">
        <v>-353092.12</v>
      </c>
      <c r="F24" s="31">
        <f t="shared" si="2"/>
        <v>0.82814906546768829</v>
      </c>
      <c r="G24" s="32"/>
    </row>
    <row r="25" spans="1:7" ht="29.25" customHeight="1" x14ac:dyDescent="0.25">
      <c r="A25" s="23" t="s">
        <v>22</v>
      </c>
      <c r="B25" s="24" t="s">
        <v>21</v>
      </c>
      <c r="C25" s="25">
        <f>C26+C29</f>
        <v>452660.65</v>
      </c>
      <c r="D25" s="35">
        <f>D26+D29+D32</f>
        <v>923526</v>
      </c>
      <c r="E25" s="35">
        <f>E26+E29+E32</f>
        <v>804120.66</v>
      </c>
      <c r="F25" s="26">
        <f t="shared" si="2"/>
        <v>0.87070711598807182</v>
      </c>
      <c r="G25" s="27">
        <f>E25/C25</f>
        <v>1.7764315497713352</v>
      </c>
    </row>
    <row r="26" spans="1:7" ht="27" customHeight="1" x14ac:dyDescent="0.25">
      <c r="A26" s="28" t="s">
        <v>24</v>
      </c>
      <c r="B26" s="29" t="s">
        <v>23</v>
      </c>
      <c r="C26" s="30">
        <v>279361.99</v>
      </c>
      <c r="D26" s="34"/>
      <c r="E26" s="34">
        <v>14847.03</v>
      </c>
      <c r="F26" s="31" t="e">
        <f t="shared" si="2"/>
        <v>#DIV/0!</v>
      </c>
      <c r="G26" s="32">
        <f>E26/C26</f>
        <v>5.3146206468532103E-2</v>
      </c>
    </row>
    <row r="27" spans="1:7" ht="27" customHeight="1" x14ac:dyDescent="0.25">
      <c r="A27" s="28" t="s">
        <v>25</v>
      </c>
      <c r="B27" s="29" t="s">
        <v>23</v>
      </c>
      <c r="C27" s="30">
        <v>279361.93</v>
      </c>
      <c r="D27" s="34"/>
      <c r="E27" s="34">
        <v>14849.18</v>
      </c>
      <c r="F27" s="31" t="e">
        <f t="shared" si="2"/>
        <v>#DIV/0!</v>
      </c>
      <c r="G27" s="32">
        <f>E27/C27</f>
        <v>5.3153913992504277E-2</v>
      </c>
    </row>
    <row r="28" spans="1:7" ht="27" customHeight="1" x14ac:dyDescent="0.25">
      <c r="A28" s="28" t="s">
        <v>291</v>
      </c>
      <c r="B28" s="29" t="s">
        <v>292</v>
      </c>
      <c r="C28" s="30"/>
      <c r="D28" s="34"/>
      <c r="E28" s="34">
        <v>2.15</v>
      </c>
      <c r="F28" s="31"/>
      <c r="G28" s="32"/>
    </row>
    <row r="29" spans="1:7" ht="15" customHeight="1" x14ac:dyDescent="0.25">
      <c r="A29" s="28" t="s">
        <v>27</v>
      </c>
      <c r="B29" s="29" t="s">
        <v>26</v>
      </c>
      <c r="C29" s="30">
        <v>173298.66</v>
      </c>
      <c r="D29" s="34">
        <v>281526</v>
      </c>
      <c r="E29" s="34">
        <v>464733.1</v>
      </c>
      <c r="F29" s="31">
        <f t="shared" si="2"/>
        <v>1.6507644054190376</v>
      </c>
      <c r="G29" s="32">
        <f>E29/C29</f>
        <v>2.6816889409300684</v>
      </c>
    </row>
    <row r="30" spans="1:7" ht="15" customHeight="1" x14ac:dyDescent="0.25">
      <c r="A30" s="28" t="s">
        <v>28</v>
      </c>
      <c r="B30" s="29" t="s">
        <v>26</v>
      </c>
      <c r="C30" s="30">
        <v>173298.66</v>
      </c>
      <c r="D30" s="34">
        <v>281526</v>
      </c>
      <c r="E30" s="34">
        <v>464736.22</v>
      </c>
      <c r="F30" s="31">
        <f t="shared" si="2"/>
        <v>1.6507754878767857</v>
      </c>
      <c r="G30" s="32">
        <f>E30/C30</f>
        <v>2.6817069445314807</v>
      </c>
    </row>
    <row r="31" spans="1:7" ht="33" customHeight="1" x14ac:dyDescent="0.25">
      <c r="A31" s="28" t="s">
        <v>279</v>
      </c>
      <c r="B31" s="29" t="s">
        <v>280</v>
      </c>
      <c r="C31" s="30"/>
      <c r="D31" s="34"/>
      <c r="E31" s="34">
        <v>-3.12</v>
      </c>
      <c r="F31" s="31"/>
      <c r="G31" s="32"/>
    </row>
    <row r="32" spans="1:7" ht="37.5" customHeight="1" x14ac:dyDescent="0.25">
      <c r="A32" s="28" t="s">
        <v>274</v>
      </c>
      <c r="B32" s="29" t="s">
        <v>275</v>
      </c>
      <c r="C32" s="30"/>
      <c r="D32" s="34">
        <v>642000</v>
      </c>
      <c r="E32" s="34">
        <v>324540.53000000003</v>
      </c>
      <c r="F32" s="31">
        <f t="shared" si="2"/>
        <v>0.50551484423676019</v>
      </c>
      <c r="G32" s="32"/>
    </row>
    <row r="33" spans="1:7" ht="52.5" customHeight="1" x14ac:dyDescent="0.25">
      <c r="A33" s="28" t="s">
        <v>276</v>
      </c>
      <c r="B33" s="29" t="s">
        <v>277</v>
      </c>
      <c r="C33" s="30"/>
      <c r="D33" s="34">
        <v>642000</v>
      </c>
      <c r="E33" s="34">
        <v>324540.53000000003</v>
      </c>
      <c r="F33" s="31">
        <f t="shared" si="2"/>
        <v>0.50551484423676019</v>
      </c>
      <c r="G33" s="32"/>
    </row>
    <row r="34" spans="1:7" ht="15" customHeight="1" x14ac:dyDescent="0.25">
      <c r="A34" s="23" t="s">
        <v>30</v>
      </c>
      <c r="B34" s="24" t="s">
        <v>29</v>
      </c>
      <c r="C34" s="25">
        <v>71817.31</v>
      </c>
      <c r="D34" s="35">
        <f>D35</f>
        <v>225000</v>
      </c>
      <c r="E34" s="35">
        <f>E35</f>
        <v>343923.12</v>
      </c>
      <c r="F34" s="26">
        <f t="shared" si="2"/>
        <v>1.5285472</v>
      </c>
      <c r="G34" s="27">
        <f t="shared" ref="G34:G58" si="6">E34/C34</f>
        <v>4.7888610698451393</v>
      </c>
    </row>
    <row r="35" spans="1:7" ht="30.75" customHeight="1" x14ac:dyDescent="0.25">
      <c r="A35" s="28" t="s">
        <v>32</v>
      </c>
      <c r="B35" s="29" t="s">
        <v>31</v>
      </c>
      <c r="C35" s="30">
        <v>71817.31</v>
      </c>
      <c r="D35" s="34">
        <v>225000</v>
      </c>
      <c r="E35" s="34">
        <v>343923.12</v>
      </c>
      <c r="F35" s="31">
        <f t="shared" si="2"/>
        <v>1.5285472</v>
      </c>
      <c r="G35" s="32">
        <f t="shared" si="6"/>
        <v>4.7888610698451393</v>
      </c>
    </row>
    <row r="36" spans="1:7" ht="44.25" customHeight="1" x14ac:dyDescent="0.25">
      <c r="A36" s="28" t="s">
        <v>34</v>
      </c>
      <c r="B36" s="29" t="s">
        <v>33</v>
      </c>
      <c r="C36" s="30">
        <v>71817.31</v>
      </c>
      <c r="D36" s="34">
        <v>225000</v>
      </c>
      <c r="E36" s="34">
        <v>343923.12</v>
      </c>
      <c r="F36" s="31">
        <f t="shared" si="2"/>
        <v>1.5285472</v>
      </c>
      <c r="G36" s="32">
        <f t="shared" si="6"/>
        <v>4.7888610698451393</v>
      </c>
    </row>
    <row r="37" spans="1:7" ht="45" hidden="1" customHeight="1" x14ac:dyDescent="0.25">
      <c r="A37" s="28" t="s">
        <v>126</v>
      </c>
      <c r="B37" s="29" t="s">
        <v>123</v>
      </c>
      <c r="C37" s="30"/>
      <c r="D37" s="34"/>
      <c r="E37" s="34"/>
      <c r="F37" s="31" t="e">
        <f t="shared" si="2"/>
        <v>#DIV/0!</v>
      </c>
      <c r="G37" s="32" t="e">
        <f t="shared" si="6"/>
        <v>#DIV/0!</v>
      </c>
    </row>
    <row r="38" spans="1:7" ht="30.75" hidden="1" customHeight="1" x14ac:dyDescent="0.25">
      <c r="A38" s="28" t="s">
        <v>127</v>
      </c>
      <c r="B38" s="29" t="s">
        <v>124</v>
      </c>
      <c r="C38" s="30"/>
      <c r="D38" s="34"/>
      <c r="E38" s="34"/>
      <c r="F38" s="31" t="e">
        <f t="shared" si="2"/>
        <v>#DIV/0!</v>
      </c>
      <c r="G38" s="32" t="e">
        <f t="shared" si="6"/>
        <v>#DIV/0!</v>
      </c>
    </row>
    <row r="39" spans="1:7" ht="26.25" hidden="1" customHeight="1" x14ac:dyDescent="0.25">
      <c r="A39" s="28" t="s">
        <v>128</v>
      </c>
      <c r="B39" s="29" t="s">
        <v>125</v>
      </c>
      <c r="C39" s="30"/>
      <c r="D39" s="34"/>
      <c r="E39" s="34"/>
      <c r="F39" s="31" t="e">
        <f t="shared" si="2"/>
        <v>#DIV/0!</v>
      </c>
      <c r="G39" s="32" t="e">
        <f t="shared" si="6"/>
        <v>#DIV/0!</v>
      </c>
    </row>
    <row r="40" spans="1:7" ht="45.75" customHeight="1" x14ac:dyDescent="0.25">
      <c r="A40" s="23" t="s">
        <v>36</v>
      </c>
      <c r="B40" s="24" t="s">
        <v>35</v>
      </c>
      <c r="C40" s="25">
        <f>C41</f>
        <v>403780.31</v>
      </c>
      <c r="D40" s="35">
        <f>D41</f>
        <v>1424586.1400000001</v>
      </c>
      <c r="E40" s="35">
        <f>E41+E46</f>
        <v>726829.71</v>
      </c>
      <c r="F40" s="26">
        <f t="shared" si="2"/>
        <v>0.51020411443845715</v>
      </c>
      <c r="G40" s="27">
        <f t="shared" si="6"/>
        <v>1.800062291298949</v>
      </c>
    </row>
    <row r="41" spans="1:7" ht="90" customHeight="1" x14ac:dyDescent="0.25">
      <c r="A41" s="28" t="s">
        <v>38</v>
      </c>
      <c r="B41" s="29" t="s">
        <v>37</v>
      </c>
      <c r="C41" s="30">
        <f>C42+C44</f>
        <v>403780.31</v>
      </c>
      <c r="D41" s="34">
        <f>D42+D44</f>
        <v>1424586.1400000001</v>
      </c>
      <c r="E41" s="34">
        <f>E42+E44</f>
        <v>726829.71</v>
      </c>
      <c r="F41" s="31">
        <f t="shared" si="2"/>
        <v>0.51020411443845715</v>
      </c>
      <c r="G41" s="32">
        <f t="shared" si="6"/>
        <v>1.800062291298949</v>
      </c>
    </row>
    <row r="42" spans="1:7" ht="78" customHeight="1" x14ac:dyDescent="0.25">
      <c r="A42" s="28" t="s">
        <v>40</v>
      </c>
      <c r="B42" s="29" t="s">
        <v>39</v>
      </c>
      <c r="C42" s="30">
        <v>200914.09</v>
      </c>
      <c r="D42" s="34">
        <v>854837.42</v>
      </c>
      <c r="E42" s="34">
        <v>383263.34</v>
      </c>
      <c r="F42" s="31">
        <f t="shared" si="2"/>
        <v>0.44834647037327868</v>
      </c>
      <c r="G42" s="32">
        <f t="shared" si="6"/>
        <v>1.9075981181807609</v>
      </c>
    </row>
    <row r="43" spans="1:7" ht="93" customHeight="1" x14ac:dyDescent="0.25">
      <c r="A43" s="28" t="s">
        <v>134</v>
      </c>
      <c r="B43" s="29" t="s">
        <v>41</v>
      </c>
      <c r="C43" s="30">
        <v>200914.09</v>
      </c>
      <c r="D43" s="34">
        <v>854837.42</v>
      </c>
      <c r="E43" s="34">
        <v>383263.34</v>
      </c>
      <c r="F43" s="31">
        <f t="shared" si="2"/>
        <v>0.44834647037327868</v>
      </c>
      <c r="G43" s="32">
        <f t="shared" si="6"/>
        <v>1.9075981181807609</v>
      </c>
    </row>
    <row r="44" spans="1:7" ht="90.75" customHeight="1" x14ac:dyDescent="0.25">
      <c r="A44" s="28" t="s">
        <v>43</v>
      </c>
      <c r="B44" s="29" t="s">
        <v>42</v>
      </c>
      <c r="C44" s="30">
        <v>202866.22</v>
      </c>
      <c r="D44" s="34">
        <v>569748.72</v>
      </c>
      <c r="E44" s="34">
        <v>343566.37</v>
      </c>
      <c r="F44" s="31">
        <f t="shared" si="2"/>
        <v>0.60301385143963115</v>
      </c>
      <c r="G44" s="32">
        <f t="shared" si="6"/>
        <v>1.6935612543083811</v>
      </c>
    </row>
    <row r="45" spans="1:7" ht="75" customHeight="1" x14ac:dyDescent="0.25">
      <c r="A45" s="28" t="s">
        <v>45</v>
      </c>
      <c r="B45" s="29" t="s">
        <v>44</v>
      </c>
      <c r="C45" s="30">
        <v>202866.22</v>
      </c>
      <c r="D45" s="34">
        <v>569748.72</v>
      </c>
      <c r="E45" s="34">
        <v>343566.37</v>
      </c>
      <c r="F45" s="31">
        <f t="shared" si="2"/>
        <v>0.60301385143963115</v>
      </c>
      <c r="G45" s="32">
        <f t="shared" si="6"/>
        <v>1.6935612543083811</v>
      </c>
    </row>
    <row r="46" spans="1:7" ht="36" hidden="1" customHeight="1" x14ac:dyDescent="0.25">
      <c r="A46" s="28" t="s">
        <v>47</v>
      </c>
      <c r="B46" s="29" t="s">
        <v>46</v>
      </c>
      <c r="C46" s="30"/>
      <c r="D46" s="34"/>
      <c r="E46" s="34"/>
      <c r="F46" s="31" t="e">
        <f t="shared" si="2"/>
        <v>#DIV/0!</v>
      </c>
      <c r="G46" s="32" t="e">
        <f t="shared" si="6"/>
        <v>#DIV/0!</v>
      </c>
    </row>
    <row r="47" spans="1:7" ht="50.25" hidden="1" customHeight="1" x14ac:dyDescent="0.25">
      <c r="A47" s="28" t="s">
        <v>49</v>
      </c>
      <c r="B47" s="29" t="s">
        <v>48</v>
      </c>
      <c r="C47" s="30"/>
      <c r="D47" s="34"/>
      <c r="E47" s="34"/>
      <c r="F47" s="31" t="e">
        <f t="shared" si="2"/>
        <v>#DIV/0!</v>
      </c>
      <c r="G47" s="32" t="e">
        <f t="shared" si="6"/>
        <v>#DIV/0!</v>
      </c>
    </row>
    <row r="48" spans="1:7" ht="0.75" customHeight="1" x14ac:dyDescent="0.25">
      <c r="A48" s="28" t="s">
        <v>51</v>
      </c>
      <c r="B48" s="29" t="s">
        <v>50</v>
      </c>
      <c r="C48" s="30"/>
      <c r="D48" s="34"/>
      <c r="E48" s="34"/>
      <c r="F48" s="31" t="e">
        <f t="shared" si="2"/>
        <v>#DIV/0!</v>
      </c>
      <c r="G48" s="32" t="e">
        <f t="shared" si="6"/>
        <v>#DIV/0!</v>
      </c>
    </row>
    <row r="49" spans="1:7" ht="39" customHeight="1" x14ac:dyDescent="0.25">
      <c r="A49" s="23" t="s">
        <v>53</v>
      </c>
      <c r="B49" s="24" t="s">
        <v>52</v>
      </c>
      <c r="C49" s="25">
        <f>C50</f>
        <v>134122.35999999999</v>
      </c>
      <c r="D49" s="35">
        <f>D50</f>
        <v>190000</v>
      </c>
      <c r="E49" s="35">
        <f>E50</f>
        <v>212935.08000000002</v>
      </c>
      <c r="F49" s="26">
        <f t="shared" si="2"/>
        <v>1.1207109473684211</v>
      </c>
      <c r="G49" s="27">
        <f t="shared" si="6"/>
        <v>1.5876180526498345</v>
      </c>
    </row>
    <row r="50" spans="1:7" ht="22.5" customHeight="1" x14ac:dyDescent="0.25">
      <c r="A50" s="28" t="s">
        <v>55</v>
      </c>
      <c r="B50" s="29" t="s">
        <v>54</v>
      </c>
      <c r="C50" s="30">
        <f>C51+C53+C54</f>
        <v>134122.35999999999</v>
      </c>
      <c r="D50" s="34">
        <f>D51+D53+D54</f>
        <v>190000</v>
      </c>
      <c r="E50" s="34">
        <f>E51+E53+E54</f>
        <v>212935.08000000002</v>
      </c>
      <c r="F50" s="31">
        <f t="shared" si="2"/>
        <v>1.1207109473684211</v>
      </c>
      <c r="G50" s="32">
        <f t="shared" si="6"/>
        <v>1.5876180526498345</v>
      </c>
    </row>
    <row r="51" spans="1:7" ht="27" customHeight="1" x14ac:dyDescent="0.25">
      <c r="A51" s="28" t="s">
        <v>57</v>
      </c>
      <c r="B51" s="29" t="s">
        <v>56</v>
      </c>
      <c r="C51" s="30">
        <v>38453.51</v>
      </c>
      <c r="D51" s="34">
        <v>53110</v>
      </c>
      <c r="E51" s="34">
        <v>73108.31</v>
      </c>
      <c r="F51" s="31">
        <f t="shared" si="2"/>
        <v>1.3765450950856712</v>
      </c>
      <c r="G51" s="32">
        <f t="shared" si="6"/>
        <v>1.9012129191847504</v>
      </c>
    </row>
    <row r="52" spans="1:7" ht="27" hidden="1" customHeight="1" x14ac:dyDescent="0.25">
      <c r="A52" s="28" t="s">
        <v>59</v>
      </c>
      <c r="B52" s="29" t="s">
        <v>58</v>
      </c>
      <c r="C52" s="30"/>
      <c r="D52" s="34"/>
      <c r="E52" s="34"/>
      <c r="F52" s="31" t="e">
        <f t="shared" si="2"/>
        <v>#DIV/0!</v>
      </c>
      <c r="G52" s="32" t="e">
        <f t="shared" si="6"/>
        <v>#DIV/0!</v>
      </c>
    </row>
    <row r="53" spans="1:7" ht="15" customHeight="1" x14ac:dyDescent="0.25">
      <c r="A53" s="28" t="s">
        <v>61</v>
      </c>
      <c r="B53" s="29" t="s">
        <v>60</v>
      </c>
      <c r="C53" s="30">
        <v>60106.64</v>
      </c>
      <c r="D53" s="34">
        <v>250</v>
      </c>
      <c r="E53" s="34"/>
      <c r="F53" s="31">
        <f t="shared" si="2"/>
        <v>0</v>
      </c>
      <c r="G53" s="32">
        <f t="shared" si="6"/>
        <v>0</v>
      </c>
    </row>
    <row r="54" spans="1:7" ht="21" customHeight="1" x14ac:dyDescent="0.25">
      <c r="A54" s="28" t="s">
        <v>63</v>
      </c>
      <c r="B54" s="29" t="s">
        <v>62</v>
      </c>
      <c r="C54" s="30">
        <f>C55+C56</f>
        <v>35562.21</v>
      </c>
      <c r="D54" s="34">
        <f>D55+D56</f>
        <v>136640</v>
      </c>
      <c r="E54" s="34">
        <f>E55+E56</f>
        <v>139826.77000000002</v>
      </c>
      <c r="F54" s="31">
        <f t="shared" si="2"/>
        <v>1.0233223799765809</v>
      </c>
      <c r="G54" s="32">
        <f t="shared" si="6"/>
        <v>3.9318920280826197</v>
      </c>
    </row>
    <row r="55" spans="1:7" ht="15" customHeight="1" x14ac:dyDescent="0.25">
      <c r="A55" s="28" t="s">
        <v>140</v>
      </c>
      <c r="B55" s="29" t="s">
        <v>148</v>
      </c>
      <c r="C55" s="30">
        <v>35173.769999999997</v>
      </c>
      <c r="D55" s="34">
        <v>46100</v>
      </c>
      <c r="E55" s="34">
        <v>37691.06</v>
      </c>
      <c r="F55" s="31">
        <f t="shared" si="2"/>
        <v>0.8175934924078091</v>
      </c>
      <c r="G55" s="32">
        <f t="shared" si="6"/>
        <v>1.0715672502549485</v>
      </c>
    </row>
    <row r="56" spans="1:7" ht="15" customHeight="1" x14ac:dyDescent="0.25">
      <c r="A56" s="28" t="s">
        <v>147</v>
      </c>
      <c r="B56" s="29" t="s">
        <v>149</v>
      </c>
      <c r="C56" s="30">
        <v>388.44</v>
      </c>
      <c r="D56" s="34">
        <v>90540</v>
      </c>
      <c r="E56" s="34">
        <v>102135.71</v>
      </c>
      <c r="F56" s="31">
        <f t="shared" si="2"/>
        <v>1.1280727855091672</v>
      </c>
      <c r="G56" s="32">
        <f t="shared" si="6"/>
        <v>262.93818865204412</v>
      </c>
    </row>
    <row r="57" spans="1:7" ht="29.25" customHeight="1" x14ac:dyDescent="0.3">
      <c r="A57" s="23" t="s">
        <v>65</v>
      </c>
      <c r="B57" s="24" t="s">
        <v>64</v>
      </c>
      <c r="C57" s="25">
        <f>C58</f>
        <v>7416.22</v>
      </c>
      <c r="D57" s="36">
        <f>D58</f>
        <v>122243.19</v>
      </c>
      <c r="E57" s="36">
        <f>E58</f>
        <v>77125.89</v>
      </c>
      <c r="F57" s="26">
        <f t="shared" si="2"/>
        <v>0.63092177159316598</v>
      </c>
      <c r="G57" s="27">
        <f t="shared" si="6"/>
        <v>10.399622718851383</v>
      </c>
    </row>
    <row r="58" spans="1:7" ht="23.25" customHeight="1" x14ac:dyDescent="0.25">
      <c r="A58" s="28" t="s">
        <v>67</v>
      </c>
      <c r="B58" s="29" t="s">
        <v>66</v>
      </c>
      <c r="C58" s="30">
        <v>7416.22</v>
      </c>
      <c r="D58" s="34">
        <f>D59+D61</f>
        <v>122243.19</v>
      </c>
      <c r="E58" s="34">
        <f>E59+E61</f>
        <v>77125.89</v>
      </c>
      <c r="F58" s="31">
        <f t="shared" si="2"/>
        <v>0.63092177159316598</v>
      </c>
      <c r="G58" s="32">
        <f t="shared" si="6"/>
        <v>10.399622718851383</v>
      </c>
    </row>
    <row r="59" spans="1:7" ht="30.75" customHeight="1" x14ac:dyDescent="0.25">
      <c r="A59" s="28" t="s">
        <v>207</v>
      </c>
      <c r="B59" s="29" t="s">
        <v>209</v>
      </c>
      <c r="C59" s="30"/>
      <c r="D59" s="34">
        <v>117243.19</v>
      </c>
      <c r="E59" s="34">
        <v>77125.89</v>
      </c>
      <c r="F59" s="31">
        <f t="shared" si="2"/>
        <v>0.65782831395153951</v>
      </c>
      <c r="G59" s="32"/>
    </row>
    <row r="60" spans="1:7" ht="33" customHeight="1" x14ac:dyDescent="0.25">
      <c r="A60" s="28" t="s">
        <v>208</v>
      </c>
      <c r="B60" s="29" t="s">
        <v>210</v>
      </c>
      <c r="C60" s="30"/>
      <c r="D60" s="34">
        <v>117243.19</v>
      </c>
      <c r="E60" s="34">
        <v>77125.89</v>
      </c>
      <c r="F60" s="31">
        <f t="shared" si="2"/>
        <v>0.65782831395153951</v>
      </c>
      <c r="G60" s="32"/>
    </row>
    <row r="61" spans="1:7" ht="15" customHeight="1" x14ac:dyDescent="0.25">
      <c r="A61" s="28" t="s">
        <v>69</v>
      </c>
      <c r="B61" s="29" t="s">
        <v>68</v>
      </c>
      <c r="C61" s="30">
        <v>7416.22</v>
      </c>
      <c r="D61" s="34">
        <v>5000</v>
      </c>
      <c r="E61" s="34"/>
      <c r="F61" s="31">
        <f t="shared" si="2"/>
        <v>0</v>
      </c>
      <c r="G61" s="32">
        <f t="shared" ref="G61:G66" si="7">E61/C61</f>
        <v>0</v>
      </c>
    </row>
    <row r="62" spans="1:7" ht="27" customHeight="1" x14ac:dyDescent="0.25">
      <c r="A62" s="28" t="s">
        <v>71</v>
      </c>
      <c r="B62" s="29" t="s">
        <v>70</v>
      </c>
      <c r="C62" s="30">
        <v>7416.22</v>
      </c>
      <c r="D62" s="34">
        <v>5000</v>
      </c>
      <c r="E62" s="34"/>
      <c r="F62" s="31">
        <f t="shared" si="2"/>
        <v>0</v>
      </c>
      <c r="G62" s="32">
        <f t="shared" si="7"/>
        <v>0</v>
      </c>
    </row>
    <row r="63" spans="1:7" ht="31.5" customHeight="1" x14ac:dyDescent="0.25">
      <c r="A63" s="23" t="s">
        <v>73</v>
      </c>
      <c r="B63" s="24" t="s">
        <v>72</v>
      </c>
      <c r="C63" s="25">
        <f>C64</f>
        <v>0</v>
      </c>
      <c r="D63" s="35">
        <f>D64+D67</f>
        <v>6813048</v>
      </c>
      <c r="E63" s="35">
        <f>E64+E67</f>
        <v>7209684.0199999996</v>
      </c>
      <c r="F63" s="26">
        <f t="shared" si="2"/>
        <v>1.0582171180945739</v>
      </c>
      <c r="G63" s="27" t="e">
        <f t="shared" si="7"/>
        <v>#DIV/0!</v>
      </c>
    </row>
    <row r="64" spans="1:7" ht="104.25" customHeight="1" x14ac:dyDescent="0.25">
      <c r="A64" s="28" t="s">
        <v>293</v>
      </c>
      <c r="B64" s="29" t="s">
        <v>294</v>
      </c>
      <c r="C64" s="30"/>
      <c r="D64" s="34">
        <v>30800</v>
      </c>
      <c r="E64" s="34">
        <v>30800</v>
      </c>
      <c r="F64" s="31">
        <f t="shared" si="2"/>
        <v>1</v>
      </c>
      <c r="G64" s="32" t="e">
        <f t="shared" si="7"/>
        <v>#DIV/0!</v>
      </c>
    </row>
    <row r="65" spans="1:7" ht="122.25" customHeight="1" x14ac:dyDescent="0.25">
      <c r="A65" s="28" t="s">
        <v>295</v>
      </c>
      <c r="B65" s="29" t="s">
        <v>296</v>
      </c>
      <c r="C65" s="30"/>
      <c r="D65" s="34">
        <v>30800</v>
      </c>
      <c r="E65" s="34">
        <v>30800</v>
      </c>
      <c r="F65" s="31">
        <f t="shared" si="2"/>
        <v>1</v>
      </c>
      <c r="G65" s="32" t="e">
        <f t="shared" si="7"/>
        <v>#DIV/0!</v>
      </c>
    </row>
    <row r="66" spans="1:7" ht="110.25" customHeight="1" x14ac:dyDescent="0.25">
      <c r="A66" s="28" t="s">
        <v>297</v>
      </c>
      <c r="B66" s="29" t="s">
        <v>298</v>
      </c>
      <c r="C66" s="30"/>
      <c r="D66" s="34">
        <v>30800</v>
      </c>
      <c r="E66" s="34">
        <v>30800</v>
      </c>
      <c r="F66" s="31">
        <f t="shared" si="2"/>
        <v>1</v>
      </c>
      <c r="G66" s="32" t="e">
        <f t="shared" si="7"/>
        <v>#DIV/0!</v>
      </c>
    </row>
    <row r="67" spans="1:7" ht="47.25" customHeight="1" x14ac:dyDescent="0.25">
      <c r="A67" s="28" t="s">
        <v>75</v>
      </c>
      <c r="B67" s="29" t="s">
        <v>74</v>
      </c>
      <c r="C67" s="30">
        <v>7438.61</v>
      </c>
      <c r="D67" s="34">
        <v>6782248</v>
      </c>
      <c r="E67" s="34">
        <v>7178884.0199999996</v>
      </c>
      <c r="F67" s="31">
        <f t="shared" si="2"/>
        <v>1.0584814975801533</v>
      </c>
      <c r="G67" s="32"/>
    </row>
    <row r="68" spans="1:7" ht="47.25" customHeight="1" x14ac:dyDescent="0.25">
      <c r="A68" s="28" t="s">
        <v>77</v>
      </c>
      <c r="B68" s="29" t="s">
        <v>76</v>
      </c>
      <c r="C68" s="30">
        <v>7438.61</v>
      </c>
      <c r="D68" s="34">
        <v>6782248</v>
      </c>
      <c r="E68" s="34">
        <v>7178884.0199999996</v>
      </c>
      <c r="F68" s="31">
        <f t="shared" si="2"/>
        <v>1.0584814975801533</v>
      </c>
      <c r="G68" s="32"/>
    </row>
    <row r="69" spans="1:7" ht="47.25" customHeight="1" x14ac:dyDescent="0.25">
      <c r="A69" s="28" t="s">
        <v>141</v>
      </c>
      <c r="B69" s="29" t="s">
        <v>78</v>
      </c>
      <c r="C69" s="30">
        <v>7438.61</v>
      </c>
      <c r="D69" s="34">
        <v>6782248</v>
      </c>
      <c r="E69" s="34">
        <v>7178884.0199999996</v>
      </c>
      <c r="F69" s="31">
        <f t="shared" si="2"/>
        <v>1.0584814975801533</v>
      </c>
      <c r="G69" s="32"/>
    </row>
    <row r="70" spans="1:7" ht="27" customHeight="1" x14ac:dyDescent="0.25">
      <c r="A70" s="23" t="s">
        <v>80</v>
      </c>
      <c r="B70" s="24" t="s">
        <v>79</v>
      </c>
      <c r="C70" s="25" t="e">
        <f>#REF!+#REF!+#REF!+#REF!</f>
        <v>#REF!</v>
      </c>
      <c r="D70" s="35">
        <f>D71+D73++D75+D78+D79+D85+D87+D89+D91</f>
        <v>423000</v>
      </c>
      <c r="E70" s="35">
        <f>E71+E73++E75++E77++E79++E83+E85++E87+++E89++E91++E93++E96</f>
        <v>409136.32</v>
      </c>
      <c r="F70" s="26">
        <f t="shared" si="2"/>
        <v>0.96722534278959815</v>
      </c>
      <c r="G70" s="27" t="e">
        <f>E70/C70</f>
        <v>#REF!</v>
      </c>
    </row>
    <row r="71" spans="1:7" ht="50.25" customHeight="1" x14ac:dyDescent="0.25">
      <c r="A71" s="28" t="s">
        <v>211</v>
      </c>
      <c r="B71" s="29" t="s">
        <v>224</v>
      </c>
      <c r="C71" s="30"/>
      <c r="D71" s="34">
        <v>500</v>
      </c>
      <c r="E71" s="34">
        <v>13100</v>
      </c>
      <c r="F71" s="31">
        <f t="shared" si="2"/>
        <v>26.2</v>
      </c>
      <c r="G71" s="27"/>
    </row>
    <row r="72" spans="1:7" ht="99.75" customHeight="1" x14ac:dyDescent="0.25">
      <c r="A72" s="28" t="s">
        <v>212</v>
      </c>
      <c r="B72" s="29" t="s">
        <v>225</v>
      </c>
      <c r="C72" s="30"/>
      <c r="D72" s="34">
        <v>500</v>
      </c>
      <c r="E72" s="34">
        <v>13100</v>
      </c>
      <c r="F72" s="31">
        <f t="shared" si="2"/>
        <v>26.2</v>
      </c>
      <c r="G72" s="27"/>
    </row>
    <row r="73" spans="1:7" ht="88.5" customHeight="1" x14ac:dyDescent="0.25">
      <c r="A73" s="28" t="s">
        <v>213</v>
      </c>
      <c r="B73" s="29" t="s">
        <v>226</v>
      </c>
      <c r="C73" s="30"/>
      <c r="D73" s="34">
        <v>30000</v>
      </c>
      <c r="E73" s="34">
        <v>50302.2</v>
      </c>
      <c r="F73" s="31">
        <f t="shared" si="2"/>
        <v>1.6767399999999999</v>
      </c>
      <c r="G73" s="27"/>
    </row>
    <row r="74" spans="1:7" ht="107.25" customHeight="1" x14ac:dyDescent="0.25">
      <c r="A74" s="28" t="s">
        <v>214</v>
      </c>
      <c r="B74" s="29" t="s">
        <v>227</v>
      </c>
      <c r="C74" s="30"/>
      <c r="D74" s="34">
        <v>30000</v>
      </c>
      <c r="E74" s="34">
        <v>50302.2</v>
      </c>
      <c r="F74" s="31">
        <f t="shared" si="2"/>
        <v>1.6767399999999999</v>
      </c>
      <c r="G74" s="27"/>
    </row>
    <row r="75" spans="1:7" ht="63" customHeight="1" x14ac:dyDescent="0.25">
      <c r="A75" s="28" t="s">
        <v>215</v>
      </c>
      <c r="B75" s="29" t="s">
        <v>228</v>
      </c>
      <c r="C75" s="30"/>
      <c r="D75" s="34">
        <v>10000</v>
      </c>
      <c r="E75" s="34">
        <v>5550</v>
      </c>
      <c r="F75" s="31">
        <f t="shared" si="2"/>
        <v>0.55500000000000005</v>
      </c>
      <c r="G75" s="27"/>
    </row>
    <row r="76" spans="1:7" ht="81.75" customHeight="1" x14ac:dyDescent="0.25">
      <c r="A76" s="28" t="s">
        <v>216</v>
      </c>
      <c r="B76" s="29" t="s">
        <v>229</v>
      </c>
      <c r="C76" s="30"/>
      <c r="D76" s="34">
        <v>10000</v>
      </c>
      <c r="E76" s="34">
        <v>5550</v>
      </c>
      <c r="F76" s="31">
        <f t="shared" si="2"/>
        <v>0.55500000000000005</v>
      </c>
      <c r="G76" s="27"/>
    </row>
    <row r="77" spans="1:7" ht="81.75" customHeight="1" x14ac:dyDescent="0.25">
      <c r="A77" s="28" t="s">
        <v>242</v>
      </c>
      <c r="B77" s="29" t="s">
        <v>244</v>
      </c>
      <c r="C77" s="30"/>
      <c r="D77" s="34">
        <v>30000</v>
      </c>
      <c r="E77" s="34">
        <v>38000</v>
      </c>
      <c r="F77" s="31">
        <f t="shared" si="2"/>
        <v>1.2666666666666666</v>
      </c>
      <c r="G77" s="27"/>
    </row>
    <row r="78" spans="1:7" ht="81.75" customHeight="1" x14ac:dyDescent="0.25">
      <c r="A78" s="28" t="s">
        <v>243</v>
      </c>
      <c r="B78" s="29" t="s">
        <v>245</v>
      </c>
      <c r="C78" s="30"/>
      <c r="D78" s="34">
        <v>30000</v>
      </c>
      <c r="E78" s="34">
        <v>38000</v>
      </c>
      <c r="F78" s="31">
        <f t="shared" si="2"/>
        <v>1.2666666666666666</v>
      </c>
      <c r="G78" s="27"/>
    </row>
    <row r="79" spans="1:7" ht="81.75" customHeight="1" x14ac:dyDescent="0.25">
      <c r="A79" s="28" t="s">
        <v>246</v>
      </c>
      <c r="B79" s="29" t="s">
        <v>249</v>
      </c>
      <c r="C79" s="30"/>
      <c r="D79" s="34">
        <v>8000</v>
      </c>
      <c r="E79" s="34">
        <v>7500</v>
      </c>
      <c r="F79" s="31">
        <f t="shared" si="2"/>
        <v>0.9375</v>
      </c>
      <c r="G79" s="27"/>
    </row>
    <row r="80" spans="1:7" ht="119.25" customHeight="1" x14ac:dyDescent="0.25">
      <c r="A80" s="28" t="s">
        <v>247</v>
      </c>
      <c r="B80" s="29" t="s">
        <v>248</v>
      </c>
      <c r="C80" s="30"/>
      <c r="D80" s="34">
        <v>8000</v>
      </c>
      <c r="E80" s="34">
        <v>7500</v>
      </c>
      <c r="F80" s="26">
        <f t="shared" si="2"/>
        <v>0.9375</v>
      </c>
      <c r="G80" s="27"/>
    </row>
    <row r="81" spans="1:7" ht="75" customHeight="1" x14ac:dyDescent="0.25">
      <c r="A81" s="28" t="s">
        <v>217</v>
      </c>
      <c r="B81" s="29" t="s">
        <v>230</v>
      </c>
      <c r="C81" s="30"/>
      <c r="D81" s="34"/>
      <c r="E81" s="34"/>
      <c r="F81" s="26"/>
      <c r="G81" s="27"/>
    </row>
    <row r="82" spans="1:7" ht="122.25" customHeight="1" x14ac:dyDescent="0.25">
      <c r="A82" s="28" t="s">
        <v>218</v>
      </c>
      <c r="B82" s="29" t="s">
        <v>231</v>
      </c>
      <c r="C82" s="30"/>
      <c r="D82" s="34"/>
      <c r="E82" s="34"/>
      <c r="F82" s="26"/>
      <c r="G82" s="27"/>
    </row>
    <row r="83" spans="1:7" ht="78.75" customHeight="1" x14ac:dyDescent="0.25">
      <c r="A83" s="28" t="s">
        <v>250</v>
      </c>
      <c r="B83" s="29" t="s">
        <v>252</v>
      </c>
      <c r="C83" s="30"/>
      <c r="D83" s="34"/>
      <c r="E83" s="34">
        <v>2000</v>
      </c>
      <c r="F83" s="26"/>
      <c r="G83" s="27"/>
    </row>
    <row r="84" spans="1:7" ht="95.25" customHeight="1" x14ac:dyDescent="0.25">
      <c r="A84" s="28" t="s">
        <v>251</v>
      </c>
      <c r="B84" s="29" t="s">
        <v>253</v>
      </c>
      <c r="C84" s="30"/>
      <c r="D84" s="34"/>
      <c r="E84" s="34">
        <v>2000</v>
      </c>
      <c r="F84" s="26"/>
      <c r="G84" s="27"/>
    </row>
    <row r="85" spans="1:7" ht="95.25" customHeight="1" x14ac:dyDescent="0.25">
      <c r="A85" s="28" t="s">
        <v>254</v>
      </c>
      <c r="B85" s="29" t="s">
        <v>256</v>
      </c>
      <c r="C85" s="30"/>
      <c r="D85" s="34">
        <v>7000</v>
      </c>
      <c r="E85" s="34">
        <v>25300</v>
      </c>
      <c r="F85" s="26">
        <f t="shared" si="2"/>
        <v>3.6142857142857143</v>
      </c>
      <c r="G85" s="27"/>
    </row>
    <row r="86" spans="1:7" ht="95.25" customHeight="1" x14ac:dyDescent="0.25">
      <c r="A86" s="28" t="s">
        <v>255</v>
      </c>
      <c r="B86" s="29" t="s">
        <v>257</v>
      </c>
      <c r="C86" s="30"/>
      <c r="D86" s="34">
        <v>7000</v>
      </c>
      <c r="E86" s="34">
        <v>25300</v>
      </c>
      <c r="F86" s="26">
        <f t="shared" si="2"/>
        <v>3.6142857142857143</v>
      </c>
      <c r="G86" s="27"/>
    </row>
    <row r="87" spans="1:7" ht="75" customHeight="1" x14ac:dyDescent="0.25">
      <c r="A87" s="28" t="s">
        <v>219</v>
      </c>
      <c r="B87" s="29" t="s">
        <v>233</v>
      </c>
      <c r="C87" s="30"/>
      <c r="D87" s="34">
        <v>65500</v>
      </c>
      <c r="E87" s="34">
        <v>16097.54</v>
      </c>
      <c r="F87" s="26">
        <f t="shared" si="2"/>
        <v>0.24576396946564888</v>
      </c>
      <c r="G87" s="27"/>
    </row>
    <row r="88" spans="1:7" ht="99" customHeight="1" x14ac:dyDescent="0.25">
      <c r="A88" s="28" t="s">
        <v>220</v>
      </c>
      <c r="B88" s="29" t="s">
        <v>232</v>
      </c>
      <c r="C88" s="30"/>
      <c r="D88" s="34">
        <v>65500</v>
      </c>
      <c r="E88" s="34">
        <v>16097.54</v>
      </c>
      <c r="F88" s="26">
        <f t="shared" si="2"/>
        <v>0.24576396946564888</v>
      </c>
      <c r="G88" s="27"/>
    </row>
    <row r="89" spans="1:7" ht="144.75" customHeight="1" x14ac:dyDescent="0.25">
      <c r="A89" s="28" t="s">
        <v>258</v>
      </c>
      <c r="B89" s="29" t="s">
        <v>260</v>
      </c>
      <c r="C89" s="30"/>
      <c r="D89" s="34">
        <v>262000</v>
      </c>
      <c r="E89" s="34">
        <v>218005.49</v>
      </c>
      <c r="F89" s="26">
        <f t="shared" si="2"/>
        <v>0.83208202290076327</v>
      </c>
      <c r="G89" s="27"/>
    </row>
    <row r="90" spans="1:7" ht="156.75" customHeight="1" x14ac:dyDescent="0.25">
      <c r="A90" s="28" t="s">
        <v>259</v>
      </c>
      <c r="B90" s="29" t="s">
        <v>261</v>
      </c>
      <c r="C90" s="30"/>
      <c r="D90" s="34">
        <v>262000</v>
      </c>
      <c r="E90" s="34">
        <v>218005.49</v>
      </c>
      <c r="F90" s="26">
        <f t="shared" si="2"/>
        <v>0.83208202290076327</v>
      </c>
      <c r="G90" s="27"/>
    </row>
    <row r="91" spans="1:7" ht="99" customHeight="1" x14ac:dyDescent="0.25">
      <c r="A91" s="28" t="s">
        <v>264</v>
      </c>
      <c r="B91" s="29" t="s">
        <v>262</v>
      </c>
      <c r="C91" s="30"/>
      <c r="D91" s="34">
        <v>10000</v>
      </c>
      <c r="E91" s="34">
        <v>30000</v>
      </c>
      <c r="F91" s="26">
        <f t="shared" si="2"/>
        <v>3</v>
      </c>
      <c r="G91" s="27"/>
    </row>
    <row r="92" spans="1:7" ht="99" customHeight="1" x14ac:dyDescent="0.25">
      <c r="A92" s="28" t="s">
        <v>265</v>
      </c>
      <c r="B92" s="29" t="s">
        <v>263</v>
      </c>
      <c r="C92" s="30"/>
      <c r="D92" s="34">
        <v>10000</v>
      </c>
      <c r="E92" s="34">
        <v>30000</v>
      </c>
      <c r="F92" s="26">
        <f t="shared" si="2"/>
        <v>3</v>
      </c>
      <c r="G92" s="27"/>
    </row>
    <row r="93" spans="1:7" ht="75" customHeight="1" x14ac:dyDescent="0.25">
      <c r="A93" s="28" t="s">
        <v>221</v>
      </c>
      <c r="B93" s="29" t="s">
        <v>234</v>
      </c>
      <c r="C93" s="30"/>
      <c r="D93" s="34"/>
      <c r="E93" s="34">
        <v>2500.5</v>
      </c>
      <c r="F93" s="26"/>
      <c r="G93" s="27"/>
    </row>
    <row r="94" spans="1:7" ht="73.5" customHeight="1" x14ac:dyDescent="0.25">
      <c r="A94" s="28" t="s">
        <v>222</v>
      </c>
      <c r="B94" s="29" t="s">
        <v>235</v>
      </c>
      <c r="C94" s="30"/>
      <c r="D94" s="34"/>
      <c r="E94" s="34"/>
      <c r="F94" s="26"/>
      <c r="G94" s="27"/>
    </row>
    <row r="95" spans="1:7" ht="81.75" customHeight="1" x14ac:dyDescent="0.25">
      <c r="A95" s="28" t="s">
        <v>223</v>
      </c>
      <c r="B95" s="29" t="s">
        <v>236</v>
      </c>
      <c r="C95" s="30"/>
      <c r="D95" s="34"/>
      <c r="E95" s="34">
        <v>2500.5</v>
      </c>
      <c r="F95" s="26"/>
      <c r="G95" s="27"/>
    </row>
    <row r="96" spans="1:7" ht="43.5" customHeight="1" x14ac:dyDescent="0.25">
      <c r="A96" s="28" t="s">
        <v>307</v>
      </c>
      <c r="B96" s="29" t="s">
        <v>309</v>
      </c>
      <c r="C96" s="30"/>
      <c r="D96" s="34"/>
      <c r="E96" s="34">
        <v>780.59</v>
      </c>
      <c r="F96" s="26"/>
      <c r="G96" s="27"/>
    </row>
    <row r="97" spans="1:7" ht="126" customHeight="1" x14ac:dyDescent="0.25">
      <c r="A97" s="28" t="s">
        <v>308</v>
      </c>
      <c r="B97" s="29" t="s">
        <v>310</v>
      </c>
      <c r="C97" s="30"/>
      <c r="D97" s="34"/>
      <c r="E97" s="34">
        <v>780.59</v>
      </c>
      <c r="F97" s="26"/>
      <c r="G97" s="27"/>
    </row>
    <row r="98" spans="1:7" s="56" customFormat="1" ht="15" customHeight="1" x14ac:dyDescent="0.25">
      <c r="A98" s="23" t="s">
        <v>82</v>
      </c>
      <c r="B98" s="24" t="s">
        <v>81</v>
      </c>
      <c r="C98" s="25"/>
      <c r="D98" s="35"/>
      <c r="E98" s="35"/>
      <c r="F98" s="26"/>
      <c r="G98" s="32" t="e">
        <f t="shared" ref="G98:G109" si="8">E98/C98</f>
        <v>#DIV/0!</v>
      </c>
    </row>
    <row r="99" spans="1:7" s="55" customFormat="1" ht="15.75" customHeight="1" x14ac:dyDescent="0.25">
      <c r="A99" s="49" t="s">
        <v>84</v>
      </c>
      <c r="B99" s="50" t="s">
        <v>83</v>
      </c>
      <c r="C99" s="51"/>
      <c r="D99" s="52"/>
      <c r="E99" s="52"/>
      <c r="F99" s="53"/>
      <c r="G99" s="54" t="e">
        <f t="shared" si="8"/>
        <v>#DIV/0!</v>
      </c>
    </row>
    <row r="100" spans="1:7" ht="19.5" customHeight="1" x14ac:dyDescent="0.25">
      <c r="A100" s="28" t="s">
        <v>86</v>
      </c>
      <c r="B100" s="29" t="s">
        <v>85</v>
      </c>
      <c r="C100" s="30"/>
      <c r="D100" s="34"/>
      <c r="E100" s="34"/>
      <c r="F100" s="31"/>
      <c r="G100" s="32" t="e">
        <f t="shared" si="8"/>
        <v>#DIV/0!</v>
      </c>
    </row>
    <row r="101" spans="1:7" ht="24.75" customHeight="1" x14ac:dyDescent="0.25">
      <c r="A101" s="23" t="s">
        <v>88</v>
      </c>
      <c r="B101" s="24" t="s">
        <v>87</v>
      </c>
      <c r="C101" s="25">
        <f>C102</f>
        <v>21867898.050000001</v>
      </c>
      <c r="D101" s="35">
        <v>155221844.50999999</v>
      </c>
      <c r="E101" s="35">
        <v>100542956.44</v>
      </c>
      <c r="F101" s="26">
        <f t="shared" ref="F101:F164" si="9">E101/D101</f>
        <v>0.64773715811322308</v>
      </c>
      <c r="G101" s="27">
        <f t="shared" si="8"/>
        <v>4.5977421428485208</v>
      </c>
    </row>
    <row r="102" spans="1:7" ht="31.5" customHeight="1" x14ac:dyDescent="0.25">
      <c r="A102" s="23" t="s">
        <v>90</v>
      </c>
      <c r="B102" s="24" t="s">
        <v>89</v>
      </c>
      <c r="C102" s="25">
        <f>C103+C110+C133+C148</f>
        <v>21867898.050000001</v>
      </c>
      <c r="D102" s="35">
        <v>155208402.50999999</v>
      </c>
      <c r="E102" s="35">
        <v>100527924.73999999</v>
      </c>
      <c r="F102" s="26">
        <f t="shared" si="9"/>
        <v>0.64769640763181646</v>
      </c>
      <c r="G102" s="27">
        <f t="shared" si="8"/>
        <v>4.5970547562526241</v>
      </c>
    </row>
    <row r="103" spans="1:7" ht="27" customHeight="1" x14ac:dyDescent="0.25">
      <c r="A103" s="28" t="s">
        <v>132</v>
      </c>
      <c r="B103" s="29" t="s">
        <v>91</v>
      </c>
      <c r="C103" s="30">
        <f>C104+C106</f>
        <v>8720149</v>
      </c>
      <c r="D103" s="35">
        <f>D104+D106</f>
        <v>26589885</v>
      </c>
      <c r="E103" s="35">
        <f>E104+E106</f>
        <v>19450503</v>
      </c>
      <c r="F103" s="26">
        <f t="shared" si="9"/>
        <v>0.731500079823587</v>
      </c>
      <c r="G103" s="27">
        <f t="shared" si="8"/>
        <v>2.2305241573280457</v>
      </c>
    </row>
    <row r="104" spans="1:7" ht="15" customHeight="1" x14ac:dyDescent="0.25">
      <c r="A104" s="28" t="s">
        <v>167</v>
      </c>
      <c r="B104" s="29" t="s">
        <v>92</v>
      </c>
      <c r="C104" s="30">
        <v>5096500</v>
      </c>
      <c r="D104" s="34">
        <v>18774000</v>
      </c>
      <c r="E104" s="34">
        <v>14080500</v>
      </c>
      <c r="F104" s="31">
        <f t="shared" si="9"/>
        <v>0.75</v>
      </c>
      <c r="G104" s="32">
        <f t="shared" si="8"/>
        <v>2.7627783773177672</v>
      </c>
    </row>
    <row r="105" spans="1:7" ht="27" customHeight="1" x14ac:dyDescent="0.25">
      <c r="A105" s="28" t="s">
        <v>166</v>
      </c>
      <c r="B105" s="29" t="s">
        <v>93</v>
      </c>
      <c r="C105" s="30">
        <v>5096500</v>
      </c>
      <c r="D105" s="34">
        <v>18774000</v>
      </c>
      <c r="E105" s="34">
        <v>14080500</v>
      </c>
      <c r="F105" s="31">
        <f t="shared" si="9"/>
        <v>0.75</v>
      </c>
      <c r="G105" s="32">
        <f t="shared" si="8"/>
        <v>2.7627783773177672</v>
      </c>
    </row>
    <row r="106" spans="1:7" ht="27" customHeight="1" x14ac:dyDescent="0.25">
      <c r="A106" s="28" t="s">
        <v>165</v>
      </c>
      <c r="B106" s="29" t="s">
        <v>94</v>
      </c>
      <c r="C106" s="30">
        <v>3623649</v>
      </c>
      <c r="D106" s="34">
        <v>7815885</v>
      </c>
      <c r="E106" s="34">
        <v>5370003</v>
      </c>
      <c r="F106" s="31">
        <f t="shared" si="9"/>
        <v>0.68706269347617066</v>
      </c>
      <c r="G106" s="32">
        <f t="shared" si="8"/>
        <v>1.4819324388206474</v>
      </c>
    </row>
    <row r="107" spans="1:7" ht="30" customHeight="1" x14ac:dyDescent="0.25">
      <c r="A107" s="28" t="s">
        <v>164</v>
      </c>
      <c r="B107" s="29" t="s">
        <v>95</v>
      </c>
      <c r="C107" s="30">
        <v>3623649</v>
      </c>
      <c r="D107" s="34">
        <v>7815885</v>
      </c>
      <c r="E107" s="34">
        <v>5370003</v>
      </c>
      <c r="F107" s="31">
        <f t="shared" si="9"/>
        <v>0.68706269347617066</v>
      </c>
      <c r="G107" s="32">
        <f t="shared" si="8"/>
        <v>1.4819324388206474</v>
      </c>
    </row>
    <row r="108" spans="1:7" ht="24.75" hidden="1" customHeight="1" x14ac:dyDescent="0.25">
      <c r="A108" s="28" t="s">
        <v>163</v>
      </c>
      <c r="B108" s="37" t="s">
        <v>135</v>
      </c>
      <c r="C108" s="38"/>
      <c r="D108" s="34"/>
      <c r="E108" s="34"/>
      <c r="F108" s="31"/>
      <c r="G108" s="32" t="e">
        <f t="shared" si="8"/>
        <v>#DIV/0!</v>
      </c>
    </row>
    <row r="109" spans="1:7" ht="22.5" hidden="1" customHeight="1" x14ac:dyDescent="0.25">
      <c r="A109" s="28" t="s">
        <v>162</v>
      </c>
      <c r="B109" s="37" t="s">
        <v>139</v>
      </c>
      <c r="C109" s="38"/>
      <c r="D109" s="34"/>
      <c r="E109" s="34"/>
      <c r="F109" s="31"/>
      <c r="G109" s="32" t="e">
        <f t="shared" si="8"/>
        <v>#DIV/0!</v>
      </c>
    </row>
    <row r="110" spans="1:7" ht="31.5" customHeight="1" x14ac:dyDescent="0.25">
      <c r="A110" s="23" t="s">
        <v>161</v>
      </c>
      <c r="B110" s="47" t="s">
        <v>96</v>
      </c>
      <c r="C110" s="48">
        <f>C121</f>
        <v>3000</v>
      </c>
      <c r="D110" s="35">
        <f>D113++D117+D119+D121++D123+D131</f>
        <v>19081153</v>
      </c>
      <c r="E110" s="35">
        <f>E113++E117+E119+E121++E123+E131</f>
        <v>11555866.539999999</v>
      </c>
      <c r="F110" s="26">
        <f t="shared" si="9"/>
        <v>0.60561678531690399</v>
      </c>
      <c r="G110" s="27"/>
    </row>
    <row r="111" spans="1:7" ht="0.75" customHeight="1" x14ac:dyDescent="0.25">
      <c r="A111" s="39" t="s">
        <v>160</v>
      </c>
      <c r="B111" s="40" t="s">
        <v>129</v>
      </c>
      <c r="C111" s="41"/>
      <c r="D111" s="34"/>
      <c r="E111" s="34"/>
      <c r="F111" s="31" t="e">
        <f t="shared" si="9"/>
        <v>#DIV/0!</v>
      </c>
      <c r="G111" s="32"/>
    </row>
    <row r="112" spans="1:7" ht="33.75" hidden="1" customHeight="1" x14ac:dyDescent="0.25">
      <c r="A112" s="39" t="s">
        <v>159</v>
      </c>
      <c r="B112" s="40" t="s">
        <v>130</v>
      </c>
      <c r="C112" s="41"/>
      <c r="D112" s="34"/>
      <c r="E112" s="34"/>
      <c r="F112" s="31" t="e">
        <f t="shared" si="9"/>
        <v>#DIV/0!</v>
      </c>
      <c r="G112" s="32"/>
    </row>
    <row r="113" spans="1:7" ht="92.25" customHeight="1" x14ac:dyDescent="0.25">
      <c r="A113" s="28" t="s">
        <v>158</v>
      </c>
      <c r="B113" s="29" t="s">
        <v>121</v>
      </c>
      <c r="C113" s="30"/>
      <c r="D113" s="34">
        <v>8341596</v>
      </c>
      <c r="E113" s="34">
        <v>6752749.5999999996</v>
      </c>
      <c r="F113" s="31">
        <f t="shared" si="9"/>
        <v>0.80952728950191299</v>
      </c>
      <c r="G113" s="32"/>
    </row>
    <row r="114" spans="1:7" ht="93" customHeight="1" x14ac:dyDescent="0.25">
      <c r="A114" s="28" t="s">
        <v>157</v>
      </c>
      <c r="B114" s="29" t="s">
        <v>97</v>
      </c>
      <c r="C114" s="30"/>
      <c r="D114" s="34">
        <v>8341596</v>
      </c>
      <c r="E114" s="34">
        <v>6752749.5999999996</v>
      </c>
      <c r="F114" s="31">
        <f t="shared" si="9"/>
        <v>0.80952728950191299</v>
      </c>
      <c r="G114" s="32"/>
    </row>
    <row r="115" spans="1:7" ht="48" hidden="1" customHeight="1" x14ac:dyDescent="0.25">
      <c r="A115" s="28" t="s">
        <v>285</v>
      </c>
      <c r="B115" s="29" t="s">
        <v>287</v>
      </c>
      <c r="C115" s="30"/>
      <c r="D115" s="34"/>
      <c r="E115" s="34"/>
      <c r="F115" s="31"/>
      <c r="G115" s="32"/>
    </row>
    <row r="116" spans="1:7" ht="93.75" hidden="1" customHeight="1" x14ac:dyDescent="0.25">
      <c r="A116" s="28" t="s">
        <v>286</v>
      </c>
      <c r="B116" s="29" t="s">
        <v>288</v>
      </c>
      <c r="C116" s="30"/>
      <c r="D116" s="34"/>
      <c r="E116" s="34"/>
      <c r="F116" s="31"/>
      <c r="G116" s="32"/>
    </row>
    <row r="117" spans="1:7" ht="93.75" customHeight="1" x14ac:dyDescent="0.25">
      <c r="A117" s="28" t="s">
        <v>266</v>
      </c>
      <c r="B117" s="29" t="s">
        <v>267</v>
      </c>
      <c r="C117" s="30"/>
      <c r="D117" s="34">
        <v>1584263</v>
      </c>
      <c r="E117" s="34">
        <v>946253.5</v>
      </c>
      <c r="F117" s="31">
        <f t="shared" si="9"/>
        <v>0.59728308999200264</v>
      </c>
      <c r="G117" s="32"/>
    </row>
    <row r="118" spans="1:7" ht="93.75" customHeight="1" x14ac:dyDescent="0.25">
      <c r="A118" s="28" t="s">
        <v>268</v>
      </c>
      <c r="B118" s="29" t="s">
        <v>269</v>
      </c>
      <c r="C118" s="30"/>
      <c r="D118" s="34">
        <v>1584263</v>
      </c>
      <c r="E118" s="34">
        <v>946253.5</v>
      </c>
      <c r="F118" s="31">
        <f t="shared" si="9"/>
        <v>0.59728308999200264</v>
      </c>
      <c r="G118" s="32"/>
    </row>
    <row r="119" spans="1:7" ht="93.75" customHeight="1" x14ac:dyDescent="0.25">
      <c r="A119" s="28" t="s">
        <v>156</v>
      </c>
      <c r="B119" s="29" t="s">
        <v>144</v>
      </c>
      <c r="C119" s="30"/>
      <c r="D119" s="34"/>
      <c r="E119" s="34"/>
      <c r="F119" s="31"/>
      <c r="G119" s="32"/>
    </row>
    <row r="120" spans="1:7" ht="93.75" customHeight="1" x14ac:dyDescent="0.25">
      <c r="A120" s="28" t="s">
        <v>151</v>
      </c>
      <c r="B120" s="29" t="s">
        <v>145</v>
      </c>
      <c r="C120" s="30"/>
      <c r="D120" s="34"/>
      <c r="E120" s="34"/>
      <c r="F120" s="31"/>
      <c r="G120" s="32"/>
    </row>
    <row r="121" spans="1:7" ht="93.75" customHeight="1" x14ac:dyDescent="0.25">
      <c r="A121" s="28" t="s">
        <v>150</v>
      </c>
      <c r="B121" s="29" t="s">
        <v>190</v>
      </c>
      <c r="C121" s="30">
        <v>3000</v>
      </c>
      <c r="D121" s="34">
        <v>562500</v>
      </c>
      <c r="E121" s="34">
        <v>562500</v>
      </c>
      <c r="F121" s="31">
        <f t="shared" si="9"/>
        <v>1</v>
      </c>
      <c r="G121" s="32"/>
    </row>
    <row r="122" spans="1:7" ht="93.75" customHeight="1" x14ac:dyDescent="0.25">
      <c r="A122" s="28" t="s">
        <v>189</v>
      </c>
      <c r="B122" s="29" t="s">
        <v>191</v>
      </c>
      <c r="C122" s="30">
        <v>3000</v>
      </c>
      <c r="D122" s="34">
        <v>562500</v>
      </c>
      <c r="E122" s="34">
        <v>562500</v>
      </c>
      <c r="F122" s="31">
        <f t="shared" si="9"/>
        <v>1</v>
      </c>
      <c r="G122" s="32"/>
    </row>
    <row r="123" spans="1:7" ht="93.75" customHeight="1" x14ac:dyDescent="0.25">
      <c r="A123" s="28" t="s">
        <v>168</v>
      </c>
      <c r="B123" s="29" t="s">
        <v>192</v>
      </c>
      <c r="C123" s="30"/>
      <c r="D123" s="34">
        <v>43136</v>
      </c>
      <c r="E123" s="34">
        <v>43136</v>
      </c>
      <c r="F123" s="31">
        <f t="shared" si="9"/>
        <v>1</v>
      </c>
      <c r="G123" s="32"/>
    </row>
    <row r="124" spans="1:7" ht="93.75" customHeight="1" x14ac:dyDescent="0.25">
      <c r="A124" s="28" t="s">
        <v>169</v>
      </c>
      <c r="B124" s="29" t="s">
        <v>193</v>
      </c>
      <c r="C124" s="30"/>
      <c r="D124" s="34">
        <v>43136</v>
      </c>
      <c r="E124" s="34">
        <v>43136</v>
      </c>
      <c r="F124" s="31">
        <f t="shared" si="9"/>
        <v>1</v>
      </c>
      <c r="G124" s="32"/>
    </row>
    <row r="125" spans="1:7" ht="0.75" customHeight="1" x14ac:dyDescent="0.25">
      <c r="A125" s="28" t="s">
        <v>152</v>
      </c>
      <c r="B125" s="29" t="s">
        <v>142</v>
      </c>
      <c r="C125" s="30"/>
      <c r="D125" s="34"/>
      <c r="E125" s="34"/>
      <c r="F125" s="31" t="e">
        <f t="shared" si="9"/>
        <v>#DIV/0!</v>
      </c>
      <c r="G125" s="32"/>
    </row>
    <row r="126" spans="1:7" ht="93.75" hidden="1" customHeight="1" x14ac:dyDescent="0.25">
      <c r="A126" s="28" t="s">
        <v>153</v>
      </c>
      <c r="B126" s="29" t="s">
        <v>143</v>
      </c>
      <c r="C126" s="30"/>
      <c r="D126" s="34"/>
      <c r="E126" s="34"/>
      <c r="F126" s="31" t="e">
        <f t="shared" si="9"/>
        <v>#DIV/0!</v>
      </c>
      <c r="G126" s="32"/>
    </row>
    <row r="127" spans="1:7" ht="47.25" hidden="1" x14ac:dyDescent="0.25">
      <c r="A127" s="28" t="s">
        <v>154</v>
      </c>
      <c r="B127" s="29" t="s">
        <v>131</v>
      </c>
      <c r="C127" s="30"/>
      <c r="D127" s="34"/>
      <c r="E127" s="34"/>
      <c r="F127" s="31" t="e">
        <f t="shared" si="9"/>
        <v>#DIV/0!</v>
      </c>
      <c r="G127" s="32"/>
    </row>
    <row r="128" spans="1:7" ht="46.5" hidden="1" customHeight="1" x14ac:dyDescent="0.25">
      <c r="A128" s="28" t="s">
        <v>155</v>
      </c>
      <c r="B128" s="29" t="s">
        <v>131</v>
      </c>
      <c r="C128" s="30"/>
      <c r="D128" s="34"/>
      <c r="E128" s="34"/>
      <c r="F128" s="31" t="e">
        <f t="shared" si="9"/>
        <v>#DIV/0!</v>
      </c>
      <c r="G128" s="32"/>
    </row>
    <row r="129" spans="1:7" ht="46.5" hidden="1" customHeight="1" x14ac:dyDescent="0.25">
      <c r="A129" s="28" t="s">
        <v>168</v>
      </c>
      <c r="B129" s="29" t="s">
        <v>136</v>
      </c>
      <c r="C129" s="30"/>
      <c r="D129" s="34"/>
      <c r="E129" s="34"/>
      <c r="F129" s="31" t="e">
        <f t="shared" si="9"/>
        <v>#DIV/0!</v>
      </c>
      <c r="G129" s="32"/>
    </row>
    <row r="130" spans="1:7" ht="46.5" hidden="1" customHeight="1" x14ac:dyDescent="0.25">
      <c r="A130" s="28" t="s">
        <v>169</v>
      </c>
      <c r="B130" s="29" t="s">
        <v>146</v>
      </c>
      <c r="C130" s="30"/>
      <c r="D130" s="34"/>
      <c r="E130" s="34"/>
      <c r="F130" s="31" t="e">
        <f t="shared" si="9"/>
        <v>#DIV/0!</v>
      </c>
      <c r="G130" s="32"/>
    </row>
    <row r="131" spans="1:7" ht="15" customHeight="1" x14ac:dyDescent="0.25">
      <c r="A131" s="28" t="s">
        <v>170</v>
      </c>
      <c r="B131" s="29" t="s">
        <v>98</v>
      </c>
      <c r="C131" s="30"/>
      <c r="D131" s="34">
        <v>8549658</v>
      </c>
      <c r="E131" s="34">
        <v>3251227.44</v>
      </c>
      <c r="F131" s="31">
        <f t="shared" si="9"/>
        <v>0.38027573032745871</v>
      </c>
      <c r="G131" s="32"/>
    </row>
    <row r="132" spans="1:7" ht="15" customHeight="1" x14ac:dyDescent="0.25">
      <c r="A132" s="28" t="s">
        <v>171</v>
      </c>
      <c r="B132" s="29" t="s">
        <v>99</v>
      </c>
      <c r="C132" s="30"/>
      <c r="D132" s="34">
        <v>8549658</v>
      </c>
      <c r="E132" s="34">
        <v>3251227.44</v>
      </c>
      <c r="F132" s="31">
        <f t="shared" si="9"/>
        <v>0.38027573032745871</v>
      </c>
      <c r="G132" s="32"/>
    </row>
    <row r="133" spans="1:7" ht="34.5" customHeight="1" x14ac:dyDescent="0.25">
      <c r="A133" s="23" t="s">
        <v>172</v>
      </c>
      <c r="B133" s="24" t="s">
        <v>100</v>
      </c>
      <c r="C133" s="25">
        <f>C134+C136+C140</f>
        <v>12541812.060000001</v>
      </c>
      <c r="D133" s="35">
        <f>D134++D136+D138++D140++D142</f>
        <v>94579199.120000005</v>
      </c>
      <c r="E133" s="35">
        <f>E134++E136+E138++E140++E142</f>
        <v>64424302.990000002</v>
      </c>
      <c r="F133" s="26">
        <f t="shared" si="9"/>
        <v>0.68116777885018742</v>
      </c>
      <c r="G133" s="27">
        <f>E133/C133</f>
        <v>5.1367619512869656</v>
      </c>
    </row>
    <row r="134" spans="1:7" ht="45" customHeight="1" x14ac:dyDescent="0.25">
      <c r="A134" s="28" t="s">
        <v>173</v>
      </c>
      <c r="B134" s="29" t="s">
        <v>105</v>
      </c>
      <c r="C134" s="30">
        <f>C135</f>
        <v>12419578.51</v>
      </c>
      <c r="D134" s="34">
        <v>83820577.549999997</v>
      </c>
      <c r="E134" s="34">
        <v>54059680.829999998</v>
      </c>
      <c r="F134" s="31">
        <f t="shared" si="9"/>
        <v>0.64494522001775445</v>
      </c>
      <c r="G134" s="32">
        <f>E134/C134</f>
        <v>4.3527790243825271</v>
      </c>
    </row>
    <row r="135" spans="1:7" ht="45" customHeight="1" x14ac:dyDescent="0.25">
      <c r="A135" s="28" t="s">
        <v>174</v>
      </c>
      <c r="B135" s="29" t="s">
        <v>106</v>
      </c>
      <c r="C135" s="30">
        <v>12419578.51</v>
      </c>
      <c r="D135" s="34">
        <v>83820577.549999997</v>
      </c>
      <c r="E135" s="34">
        <v>54059680.829999998</v>
      </c>
      <c r="F135" s="31">
        <f t="shared" si="9"/>
        <v>0.64494522001775445</v>
      </c>
      <c r="G135" s="32">
        <f>E135/C135</f>
        <v>4.3527790243825271</v>
      </c>
    </row>
    <row r="136" spans="1:7" ht="78" customHeight="1" x14ac:dyDescent="0.25">
      <c r="A136" s="28" t="s">
        <v>175</v>
      </c>
      <c r="B136" s="29" t="s">
        <v>107</v>
      </c>
      <c r="C136" s="30">
        <v>33015.300000000003</v>
      </c>
      <c r="D136" s="34">
        <v>391609</v>
      </c>
      <c r="E136" s="34">
        <v>110802.34</v>
      </c>
      <c r="F136" s="31">
        <f t="shared" si="9"/>
        <v>0.28294125007341503</v>
      </c>
      <c r="G136" s="32">
        <f>E136/C136</f>
        <v>3.3560906609965677</v>
      </c>
    </row>
    <row r="137" spans="1:7" ht="76.5" customHeight="1" x14ac:dyDescent="0.25">
      <c r="A137" s="28" t="s">
        <v>176</v>
      </c>
      <c r="B137" s="29" t="s">
        <v>108</v>
      </c>
      <c r="C137" s="30">
        <v>33015.300000000003</v>
      </c>
      <c r="D137" s="34">
        <v>391609</v>
      </c>
      <c r="E137" s="34">
        <v>110802.34</v>
      </c>
      <c r="F137" s="31">
        <f t="shared" si="9"/>
        <v>0.28294125007341503</v>
      </c>
      <c r="G137" s="32">
        <f>E137/C137</f>
        <v>3.3560906609965677</v>
      </c>
    </row>
    <row r="138" spans="1:7" ht="73.5" customHeight="1" x14ac:dyDescent="0.25">
      <c r="A138" s="28" t="s">
        <v>177</v>
      </c>
      <c r="B138" s="29" t="s">
        <v>109</v>
      </c>
      <c r="C138" s="30"/>
      <c r="D138" s="34">
        <v>9885614.5700000003</v>
      </c>
      <c r="E138" s="34">
        <v>9885614.5700000003</v>
      </c>
      <c r="F138" s="31">
        <f t="shared" si="9"/>
        <v>1</v>
      </c>
      <c r="G138" s="32"/>
    </row>
    <row r="139" spans="1:7" ht="75" customHeight="1" x14ac:dyDescent="0.25">
      <c r="A139" s="28" t="s">
        <v>178</v>
      </c>
      <c r="B139" s="29" t="s">
        <v>110</v>
      </c>
      <c r="C139" s="30"/>
      <c r="D139" s="34">
        <v>9885614.5700000003</v>
      </c>
      <c r="E139" s="34">
        <v>9885614.5700000003</v>
      </c>
      <c r="F139" s="31">
        <f t="shared" si="9"/>
        <v>1</v>
      </c>
      <c r="G139" s="32"/>
    </row>
    <row r="140" spans="1:7" ht="46.5" customHeight="1" x14ac:dyDescent="0.25">
      <c r="A140" s="28" t="s">
        <v>179</v>
      </c>
      <c r="B140" s="29" t="s">
        <v>101</v>
      </c>
      <c r="C140" s="30">
        <v>89218.25</v>
      </c>
      <c r="D140" s="34">
        <v>452771</v>
      </c>
      <c r="E140" s="34">
        <v>339578.25</v>
      </c>
      <c r="F140" s="31">
        <f t="shared" si="9"/>
        <v>0.75</v>
      </c>
      <c r="G140" s="32">
        <f>E140/C140</f>
        <v>3.8061523286995653</v>
      </c>
    </row>
    <row r="141" spans="1:7" ht="48.75" customHeight="1" x14ac:dyDescent="0.25">
      <c r="A141" s="28" t="s">
        <v>180</v>
      </c>
      <c r="B141" s="29" t="s">
        <v>102</v>
      </c>
      <c r="C141" s="30">
        <v>89218.25</v>
      </c>
      <c r="D141" s="34">
        <v>452771</v>
      </c>
      <c r="E141" s="34">
        <v>339578.25</v>
      </c>
      <c r="F141" s="31">
        <f t="shared" si="9"/>
        <v>0.75</v>
      </c>
      <c r="G141" s="32">
        <f>E141/C141</f>
        <v>3.8061523286995653</v>
      </c>
    </row>
    <row r="142" spans="1:7" ht="60.75" customHeight="1" x14ac:dyDescent="0.25">
      <c r="A142" s="28" t="s">
        <v>194</v>
      </c>
      <c r="B142" s="29" t="s">
        <v>195</v>
      </c>
      <c r="C142" s="30"/>
      <c r="D142" s="34">
        <v>28627</v>
      </c>
      <c r="E142" s="34">
        <v>28627</v>
      </c>
      <c r="F142" s="31">
        <f t="shared" si="9"/>
        <v>1</v>
      </c>
      <c r="G142" s="32"/>
    </row>
    <row r="143" spans="1:7" ht="66" customHeight="1" x14ac:dyDescent="0.25">
      <c r="A143" s="28" t="s">
        <v>194</v>
      </c>
      <c r="B143" s="29" t="s">
        <v>196</v>
      </c>
      <c r="C143" s="30"/>
      <c r="D143" s="34">
        <v>28627</v>
      </c>
      <c r="E143" s="34">
        <v>28627</v>
      </c>
      <c r="F143" s="31">
        <f t="shared" si="9"/>
        <v>1</v>
      </c>
      <c r="G143" s="32"/>
    </row>
    <row r="144" spans="1:7" ht="51.75" customHeight="1" x14ac:dyDescent="0.25">
      <c r="A144" s="28" t="s">
        <v>181</v>
      </c>
      <c r="B144" s="29" t="s">
        <v>103</v>
      </c>
      <c r="C144" s="30"/>
      <c r="D144" s="34"/>
      <c r="E144" s="34"/>
      <c r="F144" s="31"/>
      <c r="G144" s="32"/>
    </row>
    <row r="145" spans="1:7" ht="65.25" customHeight="1" x14ac:dyDescent="0.25">
      <c r="A145" s="28" t="s">
        <v>182</v>
      </c>
      <c r="B145" s="29" t="s">
        <v>104</v>
      </c>
      <c r="C145" s="30"/>
      <c r="D145" s="34"/>
      <c r="E145" s="34"/>
      <c r="F145" s="31"/>
      <c r="G145" s="32"/>
    </row>
    <row r="146" spans="1:7" ht="65.25" hidden="1" customHeight="1" x14ac:dyDescent="0.25">
      <c r="A146" s="28" t="s">
        <v>237</v>
      </c>
      <c r="B146" s="29" t="s">
        <v>239</v>
      </c>
      <c r="C146" s="30"/>
      <c r="D146" s="34"/>
      <c r="E146" s="34"/>
      <c r="F146" s="31"/>
      <c r="G146" s="32"/>
    </row>
    <row r="147" spans="1:7" ht="65.25" hidden="1" customHeight="1" x14ac:dyDescent="0.25">
      <c r="A147" s="28" t="s">
        <v>238</v>
      </c>
      <c r="B147" s="29" t="s">
        <v>240</v>
      </c>
      <c r="C147" s="30"/>
      <c r="D147" s="34"/>
      <c r="E147" s="34"/>
      <c r="F147" s="31"/>
      <c r="G147" s="32"/>
    </row>
    <row r="148" spans="1:7" ht="30" customHeight="1" x14ac:dyDescent="0.25">
      <c r="A148" s="23" t="s">
        <v>183</v>
      </c>
      <c r="B148" s="24" t="s">
        <v>111</v>
      </c>
      <c r="C148" s="25">
        <f>C149+C155</f>
        <v>602936.99</v>
      </c>
      <c r="D148" s="35">
        <f>D149+D151+D153+D155</f>
        <v>14958165.390000001</v>
      </c>
      <c r="E148" s="35">
        <f>E149+E151+E153+E155</f>
        <v>5097252.21</v>
      </c>
      <c r="F148" s="26">
        <f t="shared" si="9"/>
        <v>0.3407672048744475</v>
      </c>
      <c r="G148" s="27">
        <f>E148/C148</f>
        <v>8.4540379750129446</v>
      </c>
    </row>
    <row r="149" spans="1:7" ht="62.25" customHeight="1" x14ac:dyDescent="0.25">
      <c r="A149" s="28" t="s">
        <v>184</v>
      </c>
      <c r="B149" s="29" t="s">
        <v>112</v>
      </c>
      <c r="C149" s="30">
        <v>553371.24</v>
      </c>
      <c r="D149" s="34">
        <v>4136722</v>
      </c>
      <c r="E149" s="34">
        <v>986460</v>
      </c>
      <c r="F149" s="31">
        <f t="shared" si="9"/>
        <v>0.23846417525760735</v>
      </c>
      <c r="G149" s="32">
        <f>E149/C149</f>
        <v>1.7826369147771395</v>
      </c>
    </row>
    <row r="150" spans="1:7" ht="75" customHeight="1" x14ac:dyDescent="0.25">
      <c r="A150" s="42" t="s">
        <v>185</v>
      </c>
      <c r="B150" s="29" t="s">
        <v>113</v>
      </c>
      <c r="C150" s="30">
        <v>553371.24</v>
      </c>
      <c r="D150" s="34">
        <v>4136722</v>
      </c>
      <c r="E150" s="34">
        <v>986460</v>
      </c>
      <c r="F150" s="31">
        <f t="shared" si="9"/>
        <v>0.23846417525760735</v>
      </c>
      <c r="G150" s="32">
        <f>E150/C150</f>
        <v>1.7826369147771395</v>
      </c>
    </row>
    <row r="151" spans="1:7" ht="75" customHeight="1" x14ac:dyDescent="0.25">
      <c r="A151" s="42" t="s">
        <v>270</v>
      </c>
      <c r="B151" s="29" t="s">
        <v>271</v>
      </c>
      <c r="C151" s="30"/>
      <c r="D151" s="34">
        <v>4999680</v>
      </c>
      <c r="E151" s="34">
        <v>3477550</v>
      </c>
      <c r="F151" s="31">
        <f t="shared" si="9"/>
        <v>0.69555451548899128</v>
      </c>
      <c r="G151" s="32"/>
    </row>
    <row r="152" spans="1:7" ht="75" customHeight="1" x14ac:dyDescent="0.25">
      <c r="A152" s="42" t="s">
        <v>272</v>
      </c>
      <c r="B152" s="29" t="s">
        <v>273</v>
      </c>
      <c r="C152" s="30"/>
      <c r="D152" s="34">
        <v>4999680</v>
      </c>
      <c r="E152" s="34">
        <v>3477550</v>
      </c>
      <c r="F152" s="31">
        <f t="shared" si="9"/>
        <v>0.69555451548899128</v>
      </c>
      <c r="G152" s="32"/>
    </row>
    <row r="153" spans="1:7" ht="75" hidden="1" customHeight="1" x14ac:dyDescent="0.25">
      <c r="A153" s="42" t="s">
        <v>282</v>
      </c>
      <c r="B153" s="29" t="s">
        <v>283</v>
      </c>
      <c r="C153" s="30"/>
      <c r="D153" s="34"/>
      <c r="E153" s="34"/>
      <c r="F153" s="31"/>
      <c r="G153" s="32"/>
    </row>
    <row r="154" spans="1:7" ht="75" hidden="1" customHeight="1" x14ac:dyDescent="0.25">
      <c r="A154" s="42" t="s">
        <v>281</v>
      </c>
      <c r="B154" s="29" t="s">
        <v>284</v>
      </c>
      <c r="C154" s="30"/>
      <c r="D154" s="34"/>
      <c r="E154" s="34"/>
      <c r="F154" s="31"/>
      <c r="G154" s="32"/>
    </row>
    <row r="155" spans="1:7" ht="31.5" customHeight="1" x14ac:dyDescent="0.25">
      <c r="A155" s="28" t="s">
        <v>186</v>
      </c>
      <c r="B155" s="29" t="s">
        <v>114</v>
      </c>
      <c r="C155" s="30">
        <v>49565.75</v>
      </c>
      <c r="D155" s="34">
        <v>5821763.3899999997</v>
      </c>
      <c r="E155" s="34">
        <v>633242.21</v>
      </c>
      <c r="F155" s="31">
        <f t="shared" si="9"/>
        <v>0.10877154696594428</v>
      </c>
      <c r="G155" s="32">
        <f>E155/C155</f>
        <v>12.775802040723685</v>
      </c>
    </row>
    <row r="156" spans="1:7" ht="51.75" customHeight="1" x14ac:dyDescent="0.25">
      <c r="A156" s="28" t="s">
        <v>187</v>
      </c>
      <c r="B156" s="29" t="s">
        <v>115</v>
      </c>
      <c r="C156" s="30">
        <v>49565.75</v>
      </c>
      <c r="D156" s="34">
        <v>5821763.3899999997</v>
      </c>
      <c r="E156" s="34">
        <v>633242.21</v>
      </c>
      <c r="F156" s="31">
        <f t="shared" si="9"/>
        <v>0.10877154696594428</v>
      </c>
      <c r="G156" s="32">
        <f>E156/C156</f>
        <v>12.775802040723685</v>
      </c>
    </row>
    <row r="157" spans="1:7" ht="78.75" customHeight="1" x14ac:dyDescent="0.25">
      <c r="A157" s="23" t="s">
        <v>299</v>
      </c>
      <c r="B157" s="24" t="s">
        <v>300</v>
      </c>
      <c r="C157" s="25"/>
      <c r="D157" s="35">
        <v>13442</v>
      </c>
      <c r="E157" s="35">
        <v>39937.07</v>
      </c>
      <c r="F157" s="26">
        <f t="shared" si="9"/>
        <v>2.9710660615979765</v>
      </c>
      <c r="G157" s="27"/>
    </row>
    <row r="158" spans="1:7" ht="110.25" customHeight="1" x14ac:dyDescent="0.25">
      <c r="A158" s="28" t="s">
        <v>301</v>
      </c>
      <c r="B158" s="29" t="s">
        <v>302</v>
      </c>
      <c r="C158" s="30"/>
      <c r="D158" s="34">
        <v>13442</v>
      </c>
      <c r="E158" s="34">
        <v>39937.07</v>
      </c>
      <c r="F158" s="31">
        <f t="shared" si="9"/>
        <v>2.9710660615979765</v>
      </c>
      <c r="G158" s="32"/>
    </row>
    <row r="159" spans="1:7" ht="97.5" customHeight="1" x14ac:dyDescent="0.25">
      <c r="A159" s="28" t="s">
        <v>303</v>
      </c>
      <c r="B159" s="29" t="s">
        <v>304</v>
      </c>
      <c r="C159" s="30"/>
      <c r="D159" s="34">
        <v>13442</v>
      </c>
      <c r="E159" s="34">
        <v>39937.07</v>
      </c>
      <c r="F159" s="31">
        <f t="shared" si="9"/>
        <v>2.9710660615979765</v>
      </c>
      <c r="G159" s="32"/>
    </row>
    <row r="160" spans="1:7" ht="99.75" customHeight="1" x14ac:dyDescent="0.25">
      <c r="A160" s="28" t="s">
        <v>305</v>
      </c>
      <c r="B160" s="29" t="s">
        <v>306</v>
      </c>
      <c r="C160" s="30"/>
      <c r="D160" s="34">
        <v>13442</v>
      </c>
      <c r="E160" s="34">
        <v>39937.07</v>
      </c>
      <c r="F160" s="31">
        <f t="shared" si="9"/>
        <v>2.9710660615979765</v>
      </c>
      <c r="G160" s="32"/>
    </row>
    <row r="161" spans="1:7" ht="15.75" customHeight="1" x14ac:dyDescent="0.25">
      <c r="A161" s="23" t="s">
        <v>117</v>
      </c>
      <c r="B161" s="24" t="s">
        <v>116</v>
      </c>
      <c r="C161" s="24"/>
      <c r="D161" s="35"/>
      <c r="E161" s="35">
        <v>-24905.37</v>
      </c>
      <c r="F161" s="26"/>
      <c r="G161" s="27" t="e">
        <f>E161/C161</f>
        <v>#DIV/0!</v>
      </c>
    </row>
    <row r="162" spans="1:7" ht="14.25" customHeight="1" x14ac:dyDescent="0.25">
      <c r="A162" s="28" t="s">
        <v>133</v>
      </c>
      <c r="B162" s="29" t="s">
        <v>118</v>
      </c>
      <c r="C162" s="29"/>
      <c r="D162" s="34"/>
      <c r="E162" s="34">
        <v>-24905.37</v>
      </c>
      <c r="F162" s="31"/>
      <c r="G162" s="32" t="e">
        <f>E162/C162</f>
        <v>#DIV/0!</v>
      </c>
    </row>
    <row r="163" spans="1:7" ht="15.75" customHeight="1" x14ac:dyDescent="0.25">
      <c r="A163" s="28" t="s">
        <v>188</v>
      </c>
      <c r="B163" s="29" t="s">
        <v>118</v>
      </c>
      <c r="C163" s="29"/>
      <c r="D163" s="34"/>
      <c r="E163" s="34">
        <v>-24905.37</v>
      </c>
      <c r="F163" s="31"/>
      <c r="G163" s="32" t="e">
        <f>E163/C163</f>
        <v>#DIV/0!</v>
      </c>
    </row>
    <row r="164" spans="1:7" ht="15.75" x14ac:dyDescent="0.25">
      <c r="A164" s="43" t="s">
        <v>122</v>
      </c>
      <c r="B164" s="43"/>
      <c r="C164" s="44" t="e">
        <f>C12+C101</f>
        <v>#REF!</v>
      </c>
      <c r="D164" s="35">
        <f>D12++D101</f>
        <v>214485821.83999997</v>
      </c>
      <c r="E164" s="35">
        <f>E12++E101</f>
        <v>147189812.34999999</v>
      </c>
      <c r="F164" s="26">
        <f t="shared" si="9"/>
        <v>0.68624495123877793</v>
      </c>
      <c r="G164" s="27" t="e">
        <f>E164/C164</f>
        <v>#REF!</v>
      </c>
    </row>
    <row r="165" spans="1:7" ht="15.75" x14ac:dyDescent="0.25">
      <c r="A165" s="14"/>
      <c r="B165" s="14"/>
      <c r="C165" s="14"/>
      <c r="D165" s="14"/>
      <c r="E165" s="14"/>
      <c r="F165" s="14"/>
      <c r="G165" s="19"/>
    </row>
    <row r="166" spans="1:7" ht="15.75" x14ac:dyDescent="0.25">
      <c r="A166" s="14"/>
      <c r="B166" s="14"/>
      <c r="C166" s="14"/>
      <c r="D166" s="14"/>
      <c r="E166" s="14"/>
      <c r="F166" s="14"/>
    </row>
  </sheetData>
  <mergeCells count="13">
    <mergeCell ref="G9:G10"/>
    <mergeCell ref="B9:B10"/>
    <mergeCell ref="A9:A10"/>
    <mergeCell ref="F9:F10"/>
    <mergeCell ref="E9:E10"/>
    <mergeCell ref="D9:D10"/>
    <mergeCell ref="C9:C10"/>
    <mergeCell ref="D1:F1"/>
    <mergeCell ref="D3:F3"/>
    <mergeCell ref="D4:F4"/>
    <mergeCell ref="A7:F7"/>
    <mergeCell ref="A1:B1"/>
    <mergeCell ref="D2:F2"/>
  </mergeCells>
  <pageMargins left="0.19685039370078741" right="0.19685039370078741" top="0.59055118110236227" bottom="0" header="0" footer="0"/>
  <pageSetup paperSize="9" scale="60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4F65A8B-A94E-4F5C-96CB-7E65417C48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BOGDANOVSKAIA\user</dc:creator>
  <cp:lastModifiedBy>Богдановская Л. В.</cp:lastModifiedBy>
  <cp:lastPrinted>2022-10-07T12:20:45Z</cp:lastPrinted>
  <dcterms:created xsi:type="dcterms:W3CDTF">2016-07-05T13:04:41Z</dcterms:created>
  <dcterms:modified xsi:type="dcterms:W3CDTF">2022-10-10T08:54:26Z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C:\Users\user\AppData\Local\Кейсистемс\Свод-Смарт\ReportManager\sv_0503317g_20160101__win_2.xlsx</vt:lpwstr>
  </property>
</Properties>
</file>