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42023\МАТЕРИАЛЫ К ОТЧЕТУ\"/>
    </mc:Choice>
  </mc:AlternateContent>
  <xr:revisionPtr revIDLastSave="0" documentId="13_ncr:1_{547AA619-4FC6-4979-A71F-7435E93210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  <definedName name="_xlnm.Print_Area" localSheetId="0">Лист1!$A$1:$N$50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7" i="1" l="1"/>
  <c r="E47" i="1"/>
  <c r="F47" i="1"/>
  <c r="G47" i="1"/>
  <c r="H47" i="1"/>
  <c r="I47" i="1"/>
  <c r="J47" i="1"/>
  <c r="C47" i="1"/>
  <c r="D40" i="1"/>
  <c r="E40" i="1"/>
  <c r="F40" i="1"/>
  <c r="G40" i="1"/>
  <c r="H40" i="1"/>
  <c r="I40" i="1"/>
  <c r="J40" i="1"/>
  <c r="C40" i="1"/>
  <c r="N28" i="1" l="1"/>
  <c r="N29" i="1"/>
  <c r="N30" i="1"/>
  <c r="I17" i="1"/>
  <c r="J17" i="1"/>
  <c r="H20" i="1"/>
  <c r="G20" i="1"/>
  <c r="F17" i="1"/>
  <c r="F25" i="1"/>
  <c r="G25" i="1"/>
  <c r="H25" i="1"/>
  <c r="I25" i="1"/>
  <c r="J25" i="1"/>
  <c r="E25" i="1"/>
  <c r="N16" i="1" l="1"/>
  <c r="N18" i="1"/>
  <c r="N19" i="1"/>
  <c r="N21" i="1"/>
  <c r="N22" i="1"/>
  <c r="N23" i="1"/>
  <c r="N24" i="1"/>
  <c r="N26" i="1"/>
  <c r="N27" i="1"/>
  <c r="N32" i="1"/>
  <c r="N33" i="1"/>
  <c r="N34" i="1"/>
  <c r="N35" i="1"/>
  <c r="N36" i="1"/>
  <c r="N38" i="1"/>
  <c r="N39" i="1"/>
  <c r="N41" i="1"/>
  <c r="N42" i="1"/>
  <c r="N43" i="1"/>
  <c r="N45" i="1"/>
  <c r="N46" i="1"/>
  <c r="N48" i="1"/>
  <c r="N49" i="1"/>
  <c r="N8" i="1"/>
  <c r="N9" i="1"/>
  <c r="N10" i="1"/>
  <c r="N11" i="1"/>
  <c r="N12" i="1"/>
  <c r="N13" i="1"/>
  <c r="N14" i="1"/>
  <c r="N7" i="1"/>
  <c r="I20" i="1"/>
  <c r="H37" i="1"/>
  <c r="H31" i="1"/>
  <c r="H17" i="1"/>
  <c r="H15" i="1"/>
  <c r="H6" i="1"/>
  <c r="G17" i="1"/>
  <c r="F44" i="1"/>
  <c r="F37" i="1"/>
  <c r="F31" i="1"/>
  <c r="F20" i="1"/>
  <c r="F15" i="1"/>
  <c r="F6" i="1"/>
  <c r="C44" i="1"/>
  <c r="C37" i="1"/>
  <c r="C31" i="1"/>
  <c r="C25" i="1"/>
  <c r="C20" i="1"/>
  <c r="C17" i="1"/>
  <c r="F50" i="1" l="1"/>
  <c r="H50" i="1"/>
  <c r="N6" i="1"/>
  <c r="C15" i="1"/>
  <c r="C6" i="1" l="1"/>
  <c r="C50" i="1" s="1"/>
  <c r="J20" i="1" l="1"/>
  <c r="J6" i="1"/>
  <c r="J31" i="1"/>
  <c r="J44" i="1"/>
  <c r="J37" i="1"/>
  <c r="J15" i="1"/>
  <c r="G31" i="1"/>
  <c r="G6" i="1"/>
  <c r="L31" i="1"/>
  <c r="M31" i="1"/>
  <c r="K31" i="1"/>
  <c r="I31" i="1"/>
  <c r="E31" i="1"/>
  <c r="D31" i="1"/>
  <c r="E44" i="1"/>
  <c r="E37" i="1"/>
  <c r="E20" i="1"/>
  <c r="E17" i="1"/>
  <c r="E15" i="1"/>
  <c r="E6" i="1"/>
  <c r="D6" i="1"/>
  <c r="D20" i="1"/>
  <c r="I6" i="1"/>
  <c r="K6" i="1"/>
  <c r="L6" i="1"/>
  <c r="M6" i="1"/>
  <c r="G44" i="1"/>
  <c r="D44" i="1"/>
  <c r="I44" i="1"/>
  <c r="K44" i="1"/>
  <c r="L44" i="1"/>
  <c r="M44" i="1"/>
  <c r="K40" i="1"/>
  <c r="L40" i="1"/>
  <c r="M40" i="1"/>
  <c r="D25" i="1"/>
  <c r="N25" i="1" s="1"/>
  <c r="K25" i="1"/>
  <c r="L25" i="1"/>
  <c r="M25" i="1"/>
  <c r="D17" i="1"/>
  <c r="K17" i="1"/>
  <c r="L17" i="1"/>
  <c r="M17" i="1"/>
  <c r="K20" i="1"/>
  <c r="L20" i="1"/>
  <c r="M20" i="1"/>
  <c r="D15" i="1"/>
  <c r="G15" i="1"/>
  <c r="I15" i="1"/>
  <c r="K15" i="1"/>
  <c r="L15" i="1"/>
  <c r="M15" i="1"/>
  <c r="K47" i="1"/>
  <c r="K37" i="1"/>
  <c r="L47" i="1"/>
  <c r="M47" i="1"/>
  <c r="D37" i="1"/>
  <c r="G37" i="1"/>
  <c r="I37" i="1"/>
  <c r="M37" i="1"/>
  <c r="N17" i="1" l="1"/>
  <c r="N47" i="1"/>
  <c r="L50" i="1"/>
  <c r="N40" i="1"/>
  <c r="N44" i="1"/>
  <c r="N31" i="1"/>
  <c r="N37" i="1"/>
  <c r="N15" i="1"/>
  <c r="N20" i="1"/>
  <c r="K50" i="1"/>
  <c r="J50" i="1"/>
  <c r="M50" i="1"/>
  <c r="G50" i="1"/>
  <c r="I50" i="1"/>
  <c r="E50" i="1"/>
  <c r="D50" i="1"/>
  <c r="N51" i="1" l="1"/>
  <c r="N50" i="1"/>
</calcChain>
</file>

<file path=xl/sharedStrings.xml><?xml version="1.0" encoding="utf-8"?>
<sst xmlns="http://schemas.openxmlformats.org/spreadsheetml/2006/main" count="95" uniqueCount="93">
  <si>
    <t>0102</t>
  </si>
  <si>
    <t>0103</t>
  </si>
  <si>
    <t>0104</t>
  </si>
  <si>
    <t>0106</t>
  </si>
  <si>
    <t>0107</t>
  </si>
  <si>
    <t>0111</t>
  </si>
  <si>
    <t>0113</t>
  </si>
  <si>
    <t>0203</t>
  </si>
  <si>
    <t>0309</t>
  </si>
  <si>
    <t>0405</t>
  </si>
  <si>
    <t>0409</t>
  </si>
  <si>
    <t>0412</t>
  </si>
  <si>
    <t>0501</t>
  </si>
  <si>
    <t>0502</t>
  </si>
  <si>
    <t>0701</t>
  </si>
  <si>
    <t>0702</t>
  </si>
  <si>
    <t>0707</t>
  </si>
  <si>
    <t>0709</t>
  </si>
  <si>
    <t>0801</t>
  </si>
  <si>
    <t>Итого</t>
  </si>
  <si>
    <t>Рз, Пр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</si>
  <si>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</si>
  <si>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</si>
  <si>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</si>
  <si>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</si>
  <si>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</si>
  <si>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</si>
  <si>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</si>
  <si>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</si>
  <si>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</si>
  <si>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</si>
  <si>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</si>
  <si>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</si>
  <si>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</si>
  <si>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</si>
  <si>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</si>
  <si>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</si>
  <si>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</si>
  <si>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</si>
  <si>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</si>
  <si>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Охрана семьи и детства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</si>
  <si>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</si>
  <si>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</si>
  <si>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</si>
  <si>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Наименование раздела, подраздела</t>
  </si>
  <si>
    <t>(в рублях)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</si>
  <si>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</si>
  <si>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</si>
  <si>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</si>
  <si>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</si>
  <si>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</si>
  <si>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</si>
  <si>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</si>
  <si>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</si>
  <si>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</si>
  <si>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</si>
  <si>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</si>
  <si>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</si>
  <si>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</si>
  <si>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</si>
  <si>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</si>
  <si>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</si>
  <si>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1100</t>
  </si>
  <si>
    <t>Физическая культура и спорт</t>
  </si>
  <si>
    <t>1400</t>
  </si>
  <si>
    <t>0105</t>
  </si>
  <si>
    <t>Судебная система</t>
  </si>
  <si>
    <t>0408</t>
  </si>
  <si>
    <t>Траспорт</t>
  </si>
  <si>
    <t>1102</t>
  </si>
  <si>
    <t>Массовый спорт</t>
  </si>
  <si>
    <t>0703</t>
  </si>
  <si>
    <t>Дополнительное образование детей</t>
  </si>
  <si>
    <t>0310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</si>
  <si>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</si>
  <si>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 xml:space="preserve">  Гражданская оборона</t>
  </si>
  <si>
    <t>Сведения о внесенных в течение 2022 года изменениях в Решение Жирятинского районного Совета народных депутатов №6-179 от 14.12.2021 года "О бюджете Жирятинского  муниципального района Брянской области на 2022 год и на плановый период 2023 и 2024 годов" в части расходов</t>
  </si>
  <si>
    <t>Сумма                                      на 2021 год                                        Решение  от 14.12.2021 № 6-179 (первоначальный)</t>
  </si>
  <si>
    <t>Решение  от 25.02.2022 № 6-195</t>
  </si>
  <si>
    <t>Решение  от 27.04.2022 № 6-205</t>
  </si>
  <si>
    <t>0505</t>
  </si>
  <si>
    <t>Другие вопросы в области жилищно-коммунального хозяйства</t>
  </si>
  <si>
    <t>Решение от 29.06.2022 № 6-215</t>
  </si>
  <si>
    <t>Решение от 30.09.2022 № 6-231</t>
  </si>
  <si>
    <t>Решение от 31.10.2022 № 6-243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</si>
  <si>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</si>
  <si>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</si>
  <si>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</si>
  <si>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</si>
  <si>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Решение от 12.12.2022 № 6-250</t>
  </si>
  <si>
    <t>Решение от 26.12.2022 № 6-259</t>
  </si>
  <si>
    <t>Сумма 
на 2022 год                                            (с учётом изменений)</t>
  </si>
  <si>
    <t>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</si>
</sst>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 Cyr"/>
      <family val="2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/>
    <xf numFmtId="49" fontId="14" fillId="0" borderId="7">
      <alignment horizontal="center" vertical="top" shrinkToFit="1"/>
    </xf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justify" vertical="top" wrapText="1"/>
    </xf>
    <xf numFmtId="0" fontId="2" fillId="2" borderId="3" xfId="1" applyFont="1" applyFill="1" applyBorder="1" applyAlignment="1">
      <alignment horizontal="justify" vertical="top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" fontId="9" fillId="2" borderId="4" xfId="1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/>
    </xf>
    <xf numFmtId="4" fontId="12" fillId="2" borderId="4" xfId="1" applyNumberFormat="1" applyFont="1" applyFill="1" applyBorder="1" applyAlignment="1">
      <alignment horizontal="center" vertical="center" shrinkToFit="1"/>
    </xf>
    <xf numFmtId="4" fontId="12" fillId="2" borderId="1" xfId="1" applyNumberFormat="1" applyFont="1" applyFill="1" applyBorder="1" applyAlignment="1">
      <alignment horizontal="center" vertical="center" shrinkToFit="1"/>
    </xf>
    <xf numFmtId="4" fontId="12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4" fontId="13" fillId="3" borderId="7" xfId="2" applyNumberFormat="1" applyFont="1" applyFill="1" applyProtection="1">
      <alignment horizontal="center" vertical="top" shrinkToFit="1"/>
    </xf>
    <xf numFmtId="4" fontId="16" fillId="2" borderId="4" xfId="1" applyNumberFormat="1" applyFont="1" applyFill="1" applyBorder="1" applyAlignment="1">
      <alignment horizontal="center" vertical="center" shrinkToFit="1"/>
    </xf>
    <xf numFmtId="4" fontId="9" fillId="3" borderId="1" xfId="1" applyNumberFormat="1" applyFont="1" applyFill="1" applyBorder="1" applyAlignment="1">
      <alignment horizontal="center" vertical="center" shrinkToFit="1"/>
    </xf>
    <xf numFmtId="4" fontId="13" fillId="2" borderId="1" xfId="1" applyNumberFormat="1" applyFont="1" applyFill="1" applyBorder="1" applyAlignment="1">
      <alignment horizontal="center" vertical="center" shrinkToFit="1"/>
    </xf>
    <xf numFmtId="4" fontId="16" fillId="0" borderId="1" xfId="0" applyNumberFormat="1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wrapText="1"/>
    </xf>
    <xf numFmtId="4" fontId="13" fillId="2" borderId="4" xfId="1" applyNumberFormat="1" applyFont="1" applyFill="1" applyBorder="1" applyAlignment="1">
      <alignment horizontal="center" vertical="center" shrinkToFit="1"/>
    </xf>
    <xf numFmtId="4" fontId="16" fillId="2" borderId="1" xfId="1" applyNumberFormat="1" applyFont="1" applyFill="1" applyBorder="1" applyAlignment="1">
      <alignment horizontal="center" vertical="center" shrinkToFit="1"/>
    </xf>
    <xf numFmtId="4" fontId="0" fillId="0" borderId="0" xfId="0" applyNumberFormat="1"/>
    <xf numFmtId="4" fontId="16" fillId="3" borderId="7" xfId="2" applyNumberFormat="1" applyFont="1" applyFill="1" applyProtection="1">
      <alignment horizontal="center" vertical="top" shrinkToFi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3">
    <cellStyle name="xl31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view="pageBreakPreview" zoomScale="87" zoomScaleNormal="100" zoomScaleSheetLayoutView="87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N2"/>
    </sheetView>
  </sheetViews>
  <sheetFormatPr defaultRowHeight="15" x14ac:dyDescent="0.25"/>
  <cols>
    <col min="1" max="1" width="7" customWidth="1"/>
    <col min="2" max="2" width="57.28515625" customWidth="1"/>
    <col min="3" max="3" width="24.28515625" customWidth="1"/>
    <col min="4" max="6" width="22.140625" customWidth="1"/>
    <col min="7" max="8" width="22" customWidth="1"/>
    <col min="9" max="10" width="22.28515625" customWidth="1"/>
    <col min="11" max="11" width="22.28515625" hidden="1" customWidth="1"/>
    <col min="12" max="12" width="22.85546875" hidden="1" customWidth="1"/>
    <col min="13" max="13" width="18.42578125" hidden="1" customWidth="1"/>
    <col min="14" max="14" width="23.85546875" customWidth="1"/>
  </cols>
  <sheetData>
    <row r="1" spans="1:14" ht="4.5" customHeight="1" x14ac:dyDescent="0.25"/>
    <row r="2" spans="1:14" ht="46.5" customHeight="1" x14ac:dyDescent="0.25">
      <c r="A2" s="32" t="s">
        <v>76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x14ac:dyDescent="0.25">
      <c r="N3" s="8" t="s">
        <v>45</v>
      </c>
    </row>
    <row r="4" spans="1:14" ht="125.25" customHeight="1" x14ac:dyDescent="0.25">
      <c r="A4" s="1" t="s">
        <v>20</v>
      </c>
      <c r="B4" s="1" t="s">
        <v>44</v>
      </c>
      <c r="C4" s="21" t="s">
        <v>77</v>
      </c>
      <c r="D4" s="21" t="s">
        <v>78</v>
      </c>
      <c r="E4" s="21" t="s">
        <v>79</v>
      </c>
      <c r="F4" s="21" t="s">
        <v>82</v>
      </c>
      <c r="G4" s="21" t="s">
        <v>83</v>
      </c>
      <c r="H4" s="21" t="s">
        <v>84</v>
      </c>
      <c r="I4" s="21" t="s">
        <v>89</v>
      </c>
      <c r="J4" s="21" t="s">
        <v>90</v>
      </c>
      <c r="K4" s="15"/>
      <c r="L4" s="15"/>
      <c r="M4" s="15"/>
      <c r="N4" s="21" t="s">
        <v>91</v>
      </c>
    </row>
    <row r="5" spans="1:14" s="7" customFormat="1" ht="15.75" customHeight="1" x14ac:dyDescent="0.2">
      <c r="A5" s="6">
        <v>1</v>
      </c>
      <c r="B5" s="6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17">
        <v>9</v>
      </c>
      <c r="L5" s="17">
        <v>10</v>
      </c>
      <c r="M5" s="17">
        <v>9</v>
      </c>
      <c r="N5" s="27">
        <v>11</v>
      </c>
    </row>
    <row r="6" spans="1:14" s="7" customFormat="1" ht="20.25" customHeight="1" x14ac:dyDescent="0.2">
      <c r="A6" s="9" t="s">
        <v>46</v>
      </c>
      <c r="B6" s="10" t="s">
        <v>47</v>
      </c>
      <c r="C6" s="23">
        <f t="shared" ref="C6:H6" si="0">C7+C8+C9+C10+C11+C12+C13+C14</f>
        <v>27136724</v>
      </c>
      <c r="D6" s="23">
        <f t="shared" si="0"/>
        <v>303483</v>
      </c>
      <c r="E6" s="23">
        <f t="shared" si="0"/>
        <v>-26570</v>
      </c>
      <c r="F6" s="23">
        <f t="shared" si="0"/>
        <v>495394</v>
      </c>
      <c r="G6" s="23">
        <f t="shared" si="0"/>
        <v>434096</v>
      </c>
      <c r="H6" s="23">
        <f t="shared" si="0"/>
        <v>32904</v>
      </c>
      <c r="I6" s="23">
        <f t="shared" ref="I6:M6" si="1">I7+I8+I9+I11+I12+I13+I14</f>
        <v>-139272</v>
      </c>
      <c r="J6" s="23">
        <f t="shared" si="1"/>
        <v>2488031</v>
      </c>
      <c r="K6" s="18">
        <f t="shared" si="1"/>
        <v>0</v>
      </c>
      <c r="L6" s="18">
        <f t="shared" si="1"/>
        <v>0</v>
      </c>
      <c r="M6" s="18">
        <f t="shared" si="1"/>
        <v>0</v>
      </c>
      <c r="N6" s="23">
        <f>N7+N8+N9+N10+N11+N12+N13+N14</f>
        <v>30724790</v>
      </c>
    </row>
    <row r="7" spans="1:14" ht="49.5" x14ac:dyDescent="0.25">
      <c r="A7" s="2" t="s">
        <v>0</v>
      </c>
      <c r="B7" s="5" t="s">
        <v>21</v>
      </c>
      <c r="C7" s="22">
        <v>878750</v>
      </c>
      <c r="D7" s="28"/>
      <c r="E7" s="28"/>
      <c r="F7" s="28"/>
      <c r="G7" s="28"/>
      <c r="H7" s="28"/>
      <c r="I7" s="28">
        <v>5973</v>
      </c>
      <c r="J7" s="28"/>
      <c r="K7" s="14"/>
      <c r="L7" s="14">
        <v>0</v>
      </c>
      <c r="M7" s="14"/>
      <c r="N7" s="28">
        <f>C7+D7+E7+F7+G7+H7+I7+J7</f>
        <v>884723</v>
      </c>
    </row>
    <row r="8" spans="1:14" ht="66" x14ac:dyDescent="0.25">
      <c r="A8" s="2" t="s">
        <v>1</v>
      </c>
      <c r="B8" s="5" t="s">
        <v>22</v>
      </c>
      <c r="C8" s="22">
        <v>427241</v>
      </c>
      <c r="D8" s="28"/>
      <c r="E8" s="28"/>
      <c r="F8" s="28"/>
      <c r="G8" s="28"/>
      <c r="H8" s="28"/>
      <c r="I8" s="28">
        <v>1438</v>
      </c>
      <c r="J8" s="28"/>
      <c r="K8" s="14"/>
      <c r="L8" s="14">
        <v>0</v>
      </c>
      <c r="M8" s="14"/>
      <c r="N8" s="28">
        <f t="shared" ref="N8:N49" si="2">C8+D8+E8+F8+G8+H8+I8+J8</f>
        <v>428679</v>
      </c>
    </row>
    <row r="9" spans="1:14" ht="66" x14ac:dyDescent="0.25">
      <c r="A9" s="2" t="s">
        <v>2</v>
      </c>
      <c r="B9" s="5" t="s">
        <v>23</v>
      </c>
      <c r="C9" s="22">
        <v>17075413</v>
      </c>
      <c r="D9" s="28">
        <v>142876</v>
      </c>
      <c r="E9" s="28">
        <v>20430</v>
      </c>
      <c r="F9" s="28">
        <v>187890</v>
      </c>
      <c r="G9" s="28">
        <v>232233</v>
      </c>
      <c r="H9" s="28">
        <v>137717</v>
      </c>
      <c r="I9" s="28">
        <v>-169121</v>
      </c>
      <c r="J9" s="28">
        <v>355822</v>
      </c>
      <c r="K9" s="14"/>
      <c r="L9" s="14">
        <v>0</v>
      </c>
      <c r="M9" s="14"/>
      <c r="N9" s="28">
        <f t="shared" si="2"/>
        <v>17983260</v>
      </c>
    </row>
    <row r="10" spans="1:14" ht="18.75" x14ac:dyDescent="0.25">
      <c r="A10" s="2" t="s">
        <v>65</v>
      </c>
      <c r="B10" s="5" t="s">
        <v>66</v>
      </c>
      <c r="C10" s="22">
        <v>28627</v>
      </c>
      <c r="D10" s="28"/>
      <c r="E10" s="28"/>
      <c r="F10" s="14"/>
      <c r="G10" s="28"/>
      <c r="H10" s="14"/>
      <c r="I10" s="14"/>
      <c r="J10" s="28"/>
      <c r="K10" s="14"/>
      <c r="L10" s="14"/>
      <c r="M10" s="14"/>
      <c r="N10" s="28">
        <f t="shared" si="2"/>
        <v>28627</v>
      </c>
    </row>
    <row r="11" spans="1:14" ht="49.5" x14ac:dyDescent="0.25">
      <c r="A11" s="2" t="s">
        <v>3</v>
      </c>
      <c r="B11" s="5" t="s">
        <v>24</v>
      </c>
      <c r="C11" s="22">
        <v>4737745</v>
      </c>
      <c r="D11" s="28"/>
      <c r="E11" s="28"/>
      <c r="F11" s="14"/>
      <c r="G11" s="28">
        <v>175758</v>
      </c>
      <c r="H11" s="14"/>
      <c r="I11" s="14"/>
      <c r="J11" s="28">
        <v>121324</v>
      </c>
      <c r="K11" s="14"/>
      <c r="L11" s="14">
        <v>0</v>
      </c>
      <c r="M11" s="14"/>
      <c r="N11" s="28">
        <f t="shared" si="2"/>
        <v>5034827</v>
      </c>
    </row>
    <row r="12" spans="1:14" ht="18.75" x14ac:dyDescent="0.25">
      <c r="A12" s="2" t="s">
        <v>4</v>
      </c>
      <c r="B12" s="5" t="s">
        <v>25</v>
      </c>
      <c r="C12" s="22">
        <v>0</v>
      </c>
      <c r="D12" s="28"/>
      <c r="E12" s="28"/>
      <c r="F12" s="14"/>
      <c r="G12" s="28"/>
      <c r="H12" s="14"/>
      <c r="I12" s="14"/>
      <c r="J12" s="14"/>
      <c r="K12" s="14"/>
      <c r="L12" s="14"/>
      <c r="M12" s="14"/>
      <c r="N12" s="28">
        <f t="shared" si="2"/>
        <v>0</v>
      </c>
    </row>
    <row r="13" spans="1:14" ht="18.75" x14ac:dyDescent="0.25">
      <c r="A13" s="2" t="s">
        <v>5</v>
      </c>
      <c r="B13" s="5" t="s">
        <v>26</v>
      </c>
      <c r="C13" s="22">
        <v>100000</v>
      </c>
      <c r="D13" s="28"/>
      <c r="E13" s="28"/>
      <c r="F13" s="14"/>
      <c r="G13" s="14"/>
      <c r="H13" s="14"/>
      <c r="I13" s="14"/>
      <c r="J13" s="28">
        <v>2000000</v>
      </c>
      <c r="K13" s="14"/>
      <c r="L13" s="14">
        <v>0</v>
      </c>
      <c r="M13" s="14"/>
      <c r="N13" s="28">
        <f t="shared" si="2"/>
        <v>2100000</v>
      </c>
    </row>
    <row r="14" spans="1:14" ht="18.75" customHeight="1" x14ac:dyDescent="0.25">
      <c r="A14" s="2" t="s">
        <v>6</v>
      </c>
      <c r="B14" s="5" t="s">
        <v>27</v>
      </c>
      <c r="C14" s="22">
        <v>3888948</v>
      </c>
      <c r="D14" s="28">
        <v>160607</v>
      </c>
      <c r="E14" s="28">
        <v>-47000</v>
      </c>
      <c r="F14" s="28">
        <v>307504</v>
      </c>
      <c r="G14" s="28">
        <v>26105</v>
      </c>
      <c r="H14" s="28">
        <v>-104813</v>
      </c>
      <c r="I14" s="28">
        <v>22438</v>
      </c>
      <c r="J14" s="28">
        <v>10885</v>
      </c>
      <c r="K14" s="14"/>
      <c r="L14" s="14">
        <v>0</v>
      </c>
      <c r="M14" s="14"/>
      <c r="N14" s="28">
        <f t="shared" si="2"/>
        <v>4264674</v>
      </c>
    </row>
    <row r="15" spans="1:14" ht="18.75" customHeight="1" x14ac:dyDescent="0.25">
      <c r="A15" s="9" t="s">
        <v>48</v>
      </c>
      <c r="B15" s="10" t="s">
        <v>49</v>
      </c>
      <c r="C15" s="31">
        <f>C16</f>
        <v>665677</v>
      </c>
      <c r="D15" s="29">
        <f t="shared" ref="D15:M15" si="3">D16</f>
        <v>0</v>
      </c>
      <c r="E15" s="29">
        <f t="shared" si="3"/>
        <v>0</v>
      </c>
      <c r="F15" s="29">
        <f t="shared" si="3"/>
        <v>0</v>
      </c>
      <c r="G15" s="29">
        <f t="shared" si="3"/>
        <v>38633.78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19">
        <f t="shared" si="3"/>
        <v>0</v>
      </c>
      <c r="L15" s="19">
        <f t="shared" si="3"/>
        <v>0</v>
      </c>
      <c r="M15" s="19">
        <f t="shared" si="3"/>
        <v>0</v>
      </c>
      <c r="N15" s="28">
        <f t="shared" si="2"/>
        <v>704310.78</v>
      </c>
    </row>
    <row r="16" spans="1:14" ht="18.75" customHeight="1" x14ac:dyDescent="0.25">
      <c r="A16" s="2" t="s">
        <v>7</v>
      </c>
      <c r="B16" s="5" t="s">
        <v>28</v>
      </c>
      <c r="C16" s="22">
        <v>665677</v>
      </c>
      <c r="D16" s="28"/>
      <c r="E16" s="28"/>
      <c r="F16" s="28"/>
      <c r="G16" s="28">
        <v>38633.78</v>
      </c>
      <c r="H16" s="28"/>
      <c r="I16" s="14"/>
      <c r="J16" s="28"/>
      <c r="K16" s="14"/>
      <c r="L16" s="14"/>
      <c r="M16" s="14"/>
      <c r="N16" s="28">
        <f t="shared" si="2"/>
        <v>704310.78</v>
      </c>
    </row>
    <row r="17" spans="1:14" ht="33" x14ac:dyDescent="0.25">
      <c r="A17" s="12" t="s">
        <v>50</v>
      </c>
      <c r="B17" s="10" t="s">
        <v>51</v>
      </c>
      <c r="C17" s="31">
        <f>C18</f>
        <v>3464784</v>
      </c>
      <c r="D17" s="29">
        <f t="shared" ref="D17:M17" si="4">D18</f>
        <v>0</v>
      </c>
      <c r="E17" s="29">
        <f t="shared" si="4"/>
        <v>0</v>
      </c>
      <c r="F17" s="29">
        <f>F18+F19</f>
        <v>0</v>
      </c>
      <c r="G17" s="29">
        <f>G18+G19</f>
        <v>159470</v>
      </c>
      <c r="H17" s="29">
        <f>H18+H19</f>
        <v>451274</v>
      </c>
      <c r="I17" s="29">
        <f t="shared" ref="I17:J17" si="5">I18+I19</f>
        <v>172936</v>
      </c>
      <c r="J17" s="29">
        <f t="shared" si="5"/>
        <v>0</v>
      </c>
      <c r="K17" s="19">
        <f t="shared" si="4"/>
        <v>0</v>
      </c>
      <c r="L17" s="19">
        <f t="shared" si="4"/>
        <v>0</v>
      </c>
      <c r="M17" s="19">
        <f t="shared" si="4"/>
        <v>0</v>
      </c>
      <c r="N17" s="28">
        <f t="shared" si="2"/>
        <v>4248464</v>
      </c>
    </row>
    <row r="18" spans="1:14" ht="18.75" x14ac:dyDescent="0.25">
      <c r="A18" s="3" t="s">
        <v>8</v>
      </c>
      <c r="B18" s="11" t="s">
        <v>75</v>
      </c>
      <c r="C18" s="22">
        <v>3464784</v>
      </c>
      <c r="D18" s="28"/>
      <c r="E18" s="28"/>
      <c r="F18" s="28">
        <v>-3454784</v>
      </c>
      <c r="G18" s="28">
        <v>159470</v>
      </c>
      <c r="H18" s="28">
        <v>451274</v>
      </c>
      <c r="I18" s="14"/>
      <c r="J18" s="28"/>
      <c r="K18" s="14"/>
      <c r="L18" s="14">
        <v>0</v>
      </c>
      <c r="M18" s="14"/>
      <c r="N18" s="28">
        <f t="shared" si="2"/>
        <v>620744</v>
      </c>
    </row>
    <row r="19" spans="1:14" ht="49.5" x14ac:dyDescent="0.25">
      <c r="A19" s="3" t="s">
        <v>73</v>
      </c>
      <c r="B19" s="11" t="s">
        <v>74</v>
      </c>
      <c r="C19" s="22">
        <v>0</v>
      </c>
      <c r="D19" s="28"/>
      <c r="E19" s="28"/>
      <c r="F19" s="28">
        <v>3454784</v>
      </c>
      <c r="G19" s="14"/>
      <c r="H19" s="14"/>
      <c r="I19" s="28">
        <v>172936</v>
      </c>
      <c r="J19" s="28"/>
      <c r="K19" s="14"/>
      <c r="L19" s="14"/>
      <c r="M19" s="14"/>
      <c r="N19" s="28">
        <f t="shared" si="2"/>
        <v>3627720</v>
      </c>
    </row>
    <row r="20" spans="1:14" ht="18.75" x14ac:dyDescent="0.25">
      <c r="A20" s="9" t="s">
        <v>52</v>
      </c>
      <c r="B20" s="10" t="s">
        <v>53</v>
      </c>
      <c r="C20" s="29">
        <f t="shared" ref="C20:I20" si="6">C21+C22+C23+C24</f>
        <v>16259278.300000001</v>
      </c>
      <c r="D20" s="29">
        <f t="shared" si="6"/>
        <v>994675.72</v>
      </c>
      <c r="E20" s="29">
        <f t="shared" si="6"/>
        <v>0</v>
      </c>
      <c r="F20" s="29">
        <f t="shared" si="6"/>
        <v>4752085.6100000003</v>
      </c>
      <c r="G20" s="29">
        <f t="shared" si="6"/>
        <v>386187.25</v>
      </c>
      <c r="H20" s="29">
        <f t="shared" si="6"/>
        <v>65000</v>
      </c>
      <c r="I20" s="29">
        <f t="shared" si="6"/>
        <v>12200</v>
      </c>
      <c r="J20" s="29">
        <f t="shared" ref="J20:M20" si="7">J21+J23+J24</f>
        <v>-4607495.91</v>
      </c>
      <c r="K20" s="19">
        <f t="shared" si="7"/>
        <v>0</v>
      </c>
      <c r="L20" s="19">
        <f t="shared" si="7"/>
        <v>0</v>
      </c>
      <c r="M20" s="19">
        <f t="shared" si="7"/>
        <v>0</v>
      </c>
      <c r="N20" s="28">
        <f t="shared" si="2"/>
        <v>17861930.969999999</v>
      </c>
    </row>
    <row r="21" spans="1:14" ht="18.75" x14ac:dyDescent="0.25">
      <c r="A21" s="2" t="s">
        <v>9</v>
      </c>
      <c r="B21" s="5" t="s">
        <v>29</v>
      </c>
      <c r="C21" s="22">
        <v>32684.3</v>
      </c>
      <c r="D21" s="16"/>
      <c r="E21" s="25"/>
      <c r="F21" s="25">
        <v>4752085.6100000003</v>
      </c>
      <c r="G21" s="25">
        <v>31187.25</v>
      </c>
      <c r="H21" s="25"/>
      <c r="I21" s="25"/>
      <c r="J21" s="25">
        <v>-4642085.6100000003</v>
      </c>
      <c r="K21" s="16"/>
      <c r="L21" s="16"/>
      <c r="M21" s="14"/>
      <c r="N21" s="28">
        <f t="shared" si="2"/>
        <v>173871.54999999981</v>
      </c>
    </row>
    <row r="22" spans="1:14" ht="18.75" x14ac:dyDescent="0.25">
      <c r="A22" s="2" t="s">
        <v>67</v>
      </c>
      <c r="B22" s="5" t="s">
        <v>68</v>
      </c>
      <c r="C22" s="22">
        <v>292800</v>
      </c>
      <c r="D22" s="16"/>
      <c r="E22" s="28"/>
      <c r="F22" s="14"/>
      <c r="G22" s="28">
        <v>355000</v>
      </c>
      <c r="H22" s="28">
        <v>50000</v>
      </c>
      <c r="I22" s="28">
        <v>12200</v>
      </c>
      <c r="J22" s="14"/>
      <c r="K22" s="14"/>
      <c r="L22" s="14"/>
      <c r="M22" s="14"/>
      <c r="N22" s="28">
        <f t="shared" si="2"/>
        <v>710000</v>
      </c>
    </row>
    <row r="23" spans="1:14" ht="19.5" customHeight="1" x14ac:dyDescent="0.25">
      <c r="A23" s="2" t="s">
        <v>10</v>
      </c>
      <c r="B23" s="5" t="s">
        <v>30</v>
      </c>
      <c r="C23" s="22">
        <v>15861794</v>
      </c>
      <c r="D23" s="25">
        <v>944675.72</v>
      </c>
      <c r="E23" s="28">
        <v>0</v>
      </c>
      <c r="F23" s="14"/>
      <c r="G23" s="14"/>
      <c r="H23" s="28"/>
      <c r="I23" s="14"/>
      <c r="J23" s="28">
        <v>1589.7</v>
      </c>
      <c r="K23" s="14"/>
      <c r="L23" s="14">
        <v>0</v>
      </c>
      <c r="M23" s="14"/>
      <c r="N23" s="28">
        <f t="shared" si="2"/>
        <v>16808059.419999998</v>
      </c>
    </row>
    <row r="24" spans="1:14" ht="36" customHeight="1" x14ac:dyDescent="0.25">
      <c r="A24" s="2" t="s">
        <v>11</v>
      </c>
      <c r="B24" s="5" t="s">
        <v>31</v>
      </c>
      <c r="C24" s="22">
        <v>72000</v>
      </c>
      <c r="D24" s="25">
        <v>50000</v>
      </c>
      <c r="E24" s="28">
        <v>0</v>
      </c>
      <c r="F24" s="14"/>
      <c r="G24" s="14"/>
      <c r="H24" s="28">
        <v>15000</v>
      </c>
      <c r="I24" s="14"/>
      <c r="J24" s="28">
        <v>33000</v>
      </c>
      <c r="K24" s="14"/>
      <c r="L24" s="14">
        <v>0</v>
      </c>
      <c r="M24" s="14"/>
      <c r="N24" s="28">
        <f t="shared" si="2"/>
        <v>170000</v>
      </c>
    </row>
    <row r="25" spans="1:14" ht="18.75" x14ac:dyDescent="0.25">
      <c r="A25" s="9" t="s">
        <v>54</v>
      </c>
      <c r="B25" s="10" t="s">
        <v>55</v>
      </c>
      <c r="C25" s="29">
        <f t="shared" ref="C25:M25" si="8">C26+C27</f>
        <v>2824995</v>
      </c>
      <c r="D25" s="29">
        <f t="shared" si="8"/>
        <v>0</v>
      </c>
      <c r="E25" s="29">
        <f>E26+E27+E28</f>
        <v>2483809</v>
      </c>
      <c r="F25" s="29">
        <f t="shared" ref="F25:J25" si="9">F26+F27+F28</f>
        <v>50000</v>
      </c>
      <c r="G25" s="29">
        <f t="shared" si="9"/>
        <v>0</v>
      </c>
      <c r="H25" s="29">
        <f t="shared" si="9"/>
        <v>20823</v>
      </c>
      <c r="I25" s="29">
        <f t="shared" si="9"/>
        <v>0</v>
      </c>
      <c r="J25" s="29">
        <f t="shared" si="9"/>
        <v>0</v>
      </c>
      <c r="K25" s="19">
        <f t="shared" si="8"/>
        <v>0</v>
      </c>
      <c r="L25" s="19">
        <f t="shared" si="8"/>
        <v>0</v>
      </c>
      <c r="M25" s="19">
        <f t="shared" si="8"/>
        <v>0</v>
      </c>
      <c r="N25" s="28">
        <f>C25+D25+E25+F25+G25+H25+I25+J25</f>
        <v>5379627</v>
      </c>
    </row>
    <row r="26" spans="1:14" ht="18.75" x14ac:dyDescent="0.25">
      <c r="A26" s="2" t="s">
        <v>12</v>
      </c>
      <c r="B26" s="5" t="s">
        <v>32</v>
      </c>
      <c r="C26" s="22">
        <v>139995</v>
      </c>
      <c r="D26" s="25"/>
      <c r="E26" s="28"/>
      <c r="F26" s="28"/>
      <c r="G26" s="14"/>
      <c r="H26" s="28">
        <v>39813</v>
      </c>
      <c r="I26" s="28"/>
      <c r="J26" s="28"/>
      <c r="K26" s="14"/>
      <c r="L26" s="14"/>
      <c r="M26" s="14"/>
      <c r="N26" s="28">
        <f t="shared" si="2"/>
        <v>179808</v>
      </c>
    </row>
    <row r="27" spans="1:14" ht="18.75" x14ac:dyDescent="0.25">
      <c r="A27" s="2" t="s">
        <v>13</v>
      </c>
      <c r="B27" s="5" t="s">
        <v>33</v>
      </c>
      <c r="C27" s="22">
        <v>2685000</v>
      </c>
      <c r="D27" s="25"/>
      <c r="E27" s="28">
        <v>37000</v>
      </c>
      <c r="F27" s="28">
        <v>50000</v>
      </c>
      <c r="G27" s="14"/>
      <c r="H27" s="28">
        <v>-18990</v>
      </c>
      <c r="I27" s="28"/>
      <c r="J27" s="28"/>
      <c r="K27" s="14"/>
      <c r="L27" s="14"/>
      <c r="M27" s="14"/>
      <c r="N27" s="28">
        <f t="shared" si="2"/>
        <v>2753010</v>
      </c>
    </row>
    <row r="28" spans="1:14" ht="33" x14ac:dyDescent="0.25">
      <c r="A28" s="2" t="s">
        <v>80</v>
      </c>
      <c r="B28" s="5" t="s">
        <v>81</v>
      </c>
      <c r="C28" s="22"/>
      <c r="D28" s="25"/>
      <c r="E28" s="28">
        <v>2446809</v>
      </c>
      <c r="F28" s="14"/>
      <c r="G28" s="14"/>
      <c r="H28" s="14"/>
      <c r="I28" s="28"/>
      <c r="J28" s="28"/>
      <c r="K28" s="14"/>
      <c r="L28" s="14"/>
      <c r="M28" s="14"/>
      <c r="N28" s="28">
        <f t="shared" si="2"/>
        <v>2446809</v>
      </c>
    </row>
    <row r="29" spans="1:14" ht="18.75" x14ac:dyDescent="0.25">
      <c r="A29" s="9" t="s">
        <v>86</v>
      </c>
      <c r="B29" s="10" t="s">
        <v>85</v>
      </c>
      <c r="C29" s="31"/>
      <c r="D29" s="29"/>
      <c r="E29" s="23"/>
      <c r="F29" s="18"/>
      <c r="G29" s="18"/>
      <c r="H29" s="23">
        <v>99000</v>
      </c>
      <c r="I29" s="28"/>
      <c r="J29" s="28"/>
      <c r="K29" s="14"/>
      <c r="L29" s="14"/>
      <c r="M29" s="14"/>
      <c r="N29" s="28">
        <f t="shared" si="2"/>
        <v>99000</v>
      </c>
    </row>
    <row r="30" spans="1:14" ht="33" x14ac:dyDescent="0.25">
      <c r="A30" s="9" t="s">
        <v>87</v>
      </c>
      <c r="B30" s="5" t="s">
        <v>88</v>
      </c>
      <c r="C30" s="22"/>
      <c r="D30" s="25"/>
      <c r="E30" s="28"/>
      <c r="F30" s="14"/>
      <c r="G30" s="14"/>
      <c r="H30" s="28">
        <v>99000</v>
      </c>
      <c r="I30" s="28"/>
      <c r="J30" s="28"/>
      <c r="K30" s="14"/>
      <c r="L30" s="14"/>
      <c r="M30" s="14"/>
      <c r="N30" s="28">
        <f t="shared" si="2"/>
        <v>99000</v>
      </c>
    </row>
    <row r="31" spans="1:14" ht="18.75" x14ac:dyDescent="0.25">
      <c r="A31" s="9" t="s">
        <v>56</v>
      </c>
      <c r="B31" s="10" t="s">
        <v>57</v>
      </c>
      <c r="C31" s="29">
        <f t="shared" ref="C31:K31" si="10">C32+C33+C34+C35+C36</f>
        <v>122802356.28</v>
      </c>
      <c r="D31" s="29">
        <f t="shared" si="10"/>
        <v>2338562.15</v>
      </c>
      <c r="E31" s="29">
        <f t="shared" si="10"/>
        <v>64380001</v>
      </c>
      <c r="F31" s="29">
        <f t="shared" si="10"/>
        <v>1732052</v>
      </c>
      <c r="G31" s="29">
        <f>G32+G33+G34+G35+G36</f>
        <v>-63322768</v>
      </c>
      <c r="H31" s="29">
        <f>H32+H33+H34+H35+H36</f>
        <v>2010707</v>
      </c>
      <c r="I31" s="29">
        <f t="shared" si="10"/>
        <v>4206491</v>
      </c>
      <c r="J31" s="29">
        <f t="shared" si="10"/>
        <v>351777.82</v>
      </c>
      <c r="K31" s="19">
        <f t="shared" si="10"/>
        <v>0</v>
      </c>
      <c r="L31" s="19">
        <f>L32+L33+L34+L35+L36</f>
        <v>0</v>
      </c>
      <c r="M31" s="19">
        <f>M32+M33+M34+M35+M36</f>
        <v>0</v>
      </c>
      <c r="N31" s="28">
        <f t="shared" si="2"/>
        <v>134499179.25</v>
      </c>
    </row>
    <row r="32" spans="1:14" ht="18.75" x14ac:dyDescent="0.25">
      <c r="A32" s="2" t="s">
        <v>14</v>
      </c>
      <c r="B32" s="5" t="s">
        <v>34</v>
      </c>
      <c r="C32" s="22">
        <v>16764012</v>
      </c>
      <c r="D32" s="25">
        <v>25000</v>
      </c>
      <c r="E32" s="28"/>
      <c r="F32" s="28">
        <v>19000</v>
      </c>
      <c r="G32" s="28"/>
      <c r="H32" s="28"/>
      <c r="I32" s="28">
        <v>175703</v>
      </c>
      <c r="J32" s="28">
        <v>113408</v>
      </c>
      <c r="K32" s="14"/>
      <c r="L32" s="14">
        <v>0</v>
      </c>
      <c r="M32" s="14"/>
      <c r="N32" s="28">
        <f t="shared" si="2"/>
        <v>17097123</v>
      </c>
    </row>
    <row r="33" spans="1:14" ht="18.75" x14ac:dyDescent="0.25">
      <c r="A33" s="2" t="s">
        <v>15</v>
      </c>
      <c r="B33" s="5" t="s">
        <v>35</v>
      </c>
      <c r="C33" s="22">
        <v>80002378.730000004</v>
      </c>
      <c r="D33" s="25">
        <v>1513954.15</v>
      </c>
      <c r="E33" s="28">
        <v>25150.13</v>
      </c>
      <c r="F33" s="28">
        <v>1388062</v>
      </c>
      <c r="G33" s="28">
        <v>944700</v>
      </c>
      <c r="H33" s="28">
        <v>300000</v>
      </c>
      <c r="I33" s="28">
        <v>2426827</v>
      </c>
      <c r="J33" s="28">
        <v>155499.82</v>
      </c>
      <c r="K33" s="14"/>
      <c r="L33" s="14">
        <v>0</v>
      </c>
      <c r="M33" s="14"/>
      <c r="N33" s="28">
        <f t="shared" si="2"/>
        <v>86756571.829999998</v>
      </c>
    </row>
    <row r="34" spans="1:14" ht="18.75" x14ac:dyDescent="0.25">
      <c r="A34" s="2" t="s">
        <v>71</v>
      </c>
      <c r="B34" s="5" t="s">
        <v>72</v>
      </c>
      <c r="C34" s="22">
        <v>8113670</v>
      </c>
      <c r="D34" s="25">
        <v>650000</v>
      </c>
      <c r="E34" s="28">
        <v>64354850.869999997</v>
      </c>
      <c r="F34" s="28">
        <v>147000</v>
      </c>
      <c r="G34" s="28">
        <v>-64311368</v>
      </c>
      <c r="H34" s="28">
        <v>1192159</v>
      </c>
      <c r="I34" s="28">
        <v>241064</v>
      </c>
      <c r="J34" s="28">
        <v>90980</v>
      </c>
      <c r="K34" s="14"/>
      <c r="L34" s="14"/>
      <c r="M34" s="14"/>
      <c r="N34" s="28">
        <f t="shared" si="2"/>
        <v>10478355.870000005</v>
      </c>
    </row>
    <row r="35" spans="1:14" ht="18.75" x14ac:dyDescent="0.25">
      <c r="A35" s="2" t="s">
        <v>16</v>
      </c>
      <c r="B35" s="5" t="s">
        <v>36</v>
      </c>
      <c r="C35" s="22">
        <v>428397</v>
      </c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28">
        <f t="shared" si="2"/>
        <v>428397</v>
      </c>
    </row>
    <row r="36" spans="1:14" ht="18.75" x14ac:dyDescent="0.25">
      <c r="A36" s="2" t="s">
        <v>17</v>
      </c>
      <c r="B36" s="5" t="s">
        <v>37</v>
      </c>
      <c r="C36" s="22">
        <v>17493898.550000001</v>
      </c>
      <c r="D36" s="25">
        <v>149608</v>
      </c>
      <c r="E36" s="14"/>
      <c r="F36" s="28">
        <v>177990</v>
      </c>
      <c r="G36" s="28">
        <v>43900</v>
      </c>
      <c r="H36" s="28">
        <v>518548</v>
      </c>
      <c r="I36" s="28">
        <v>1362897</v>
      </c>
      <c r="J36" s="28">
        <v>-8110</v>
      </c>
      <c r="K36" s="14"/>
      <c r="L36" s="14">
        <v>0</v>
      </c>
      <c r="M36" s="14"/>
      <c r="N36" s="28">
        <f t="shared" si="2"/>
        <v>19738731.550000001</v>
      </c>
    </row>
    <row r="37" spans="1:14" ht="18.75" x14ac:dyDescent="0.25">
      <c r="A37" s="9" t="s">
        <v>58</v>
      </c>
      <c r="B37" s="10" t="s">
        <v>59</v>
      </c>
      <c r="C37" s="29">
        <f t="shared" ref="C37:M37" si="11">C38+C39</f>
        <v>11750341.050000001</v>
      </c>
      <c r="D37" s="29">
        <f t="shared" si="11"/>
        <v>139966</v>
      </c>
      <c r="E37" s="29">
        <f t="shared" si="11"/>
        <v>0</v>
      </c>
      <c r="F37" s="29">
        <f t="shared" si="11"/>
        <v>265602</v>
      </c>
      <c r="G37" s="29">
        <f t="shared" si="11"/>
        <v>442925</v>
      </c>
      <c r="H37" s="29">
        <f t="shared" si="11"/>
        <v>0</v>
      </c>
      <c r="I37" s="29">
        <f t="shared" si="11"/>
        <v>0</v>
      </c>
      <c r="J37" s="29">
        <f t="shared" si="11"/>
        <v>-9900</v>
      </c>
      <c r="K37" s="19">
        <f t="shared" si="11"/>
        <v>0</v>
      </c>
      <c r="L37" s="19">
        <v>0</v>
      </c>
      <c r="M37" s="19">
        <f t="shared" si="11"/>
        <v>0</v>
      </c>
      <c r="N37" s="28">
        <f t="shared" si="2"/>
        <v>12588934.050000001</v>
      </c>
    </row>
    <row r="38" spans="1:14" ht="18.75" x14ac:dyDescent="0.25">
      <c r="A38" s="2" t="s">
        <v>18</v>
      </c>
      <c r="B38" s="5" t="s">
        <v>38</v>
      </c>
      <c r="C38" s="22">
        <v>11750341.050000001</v>
      </c>
      <c r="D38" s="25">
        <v>139966</v>
      </c>
      <c r="E38" s="25"/>
      <c r="F38" s="25">
        <v>265602</v>
      </c>
      <c r="G38" s="25">
        <v>442925</v>
      </c>
      <c r="H38" s="25"/>
      <c r="I38" s="25"/>
      <c r="J38" s="25">
        <v>-9900</v>
      </c>
      <c r="K38" s="16"/>
      <c r="L38" s="16">
        <v>0</v>
      </c>
      <c r="M38" s="14"/>
      <c r="N38" s="28">
        <f t="shared" si="2"/>
        <v>12588934.050000001</v>
      </c>
    </row>
    <row r="39" spans="1:14" ht="18.75" hidden="1" x14ac:dyDescent="0.25">
      <c r="A39" s="2"/>
      <c r="B39" s="5"/>
      <c r="C39" s="24"/>
      <c r="D39" s="16"/>
      <c r="E39" s="28"/>
      <c r="F39" s="14"/>
      <c r="G39" s="14"/>
      <c r="H39" s="28"/>
      <c r="I39" s="28"/>
      <c r="J39" s="14"/>
      <c r="K39" s="14"/>
      <c r="L39" s="14"/>
      <c r="M39" s="14"/>
      <c r="N39" s="28">
        <f t="shared" si="2"/>
        <v>0</v>
      </c>
    </row>
    <row r="40" spans="1:14" ht="19.5" customHeight="1" x14ac:dyDescent="0.25">
      <c r="A40" s="9" t="s">
        <v>60</v>
      </c>
      <c r="B40" s="10" t="s">
        <v>61</v>
      </c>
      <c r="C40" s="29">
        <f>C41+C42+C43</f>
        <v>18877820</v>
      </c>
      <c r="D40" s="29">
        <f t="shared" ref="D40:J40" si="12">D41+D42+D43</f>
        <v>0</v>
      </c>
      <c r="E40" s="29">
        <f t="shared" si="12"/>
        <v>0</v>
      </c>
      <c r="F40" s="29">
        <f t="shared" si="12"/>
        <v>0</v>
      </c>
      <c r="G40" s="29">
        <f t="shared" si="12"/>
        <v>-2486513.4300000002</v>
      </c>
      <c r="H40" s="29">
        <f t="shared" si="12"/>
        <v>0</v>
      </c>
      <c r="I40" s="29">
        <f t="shared" si="12"/>
        <v>0</v>
      </c>
      <c r="J40" s="29">
        <f t="shared" si="12"/>
        <v>0</v>
      </c>
      <c r="K40" s="19" t="e">
        <f>K41+#REF!+K42+K43</f>
        <v>#REF!</v>
      </c>
      <c r="L40" s="19" t="e">
        <f>L41+#REF!+L42+L43</f>
        <v>#REF!</v>
      </c>
      <c r="M40" s="19" t="e">
        <f>M41+#REF!+M42+M43</f>
        <v>#REF!</v>
      </c>
      <c r="N40" s="28">
        <f t="shared" si="2"/>
        <v>16391306.57</v>
      </c>
    </row>
    <row r="41" spans="1:14" ht="18.75" x14ac:dyDescent="0.25">
      <c r="A41" s="2">
        <v>1001</v>
      </c>
      <c r="B41" s="5" t="s">
        <v>39</v>
      </c>
      <c r="C41" s="22">
        <v>1167153</v>
      </c>
      <c r="D41" s="25"/>
      <c r="E41" s="28"/>
      <c r="F41" s="14"/>
      <c r="G41" s="28"/>
      <c r="H41" s="28"/>
      <c r="I41" s="28"/>
      <c r="J41" s="28"/>
      <c r="K41" s="14"/>
      <c r="L41" s="14"/>
      <c r="M41" s="14"/>
      <c r="N41" s="28">
        <f t="shared" si="2"/>
        <v>1167153</v>
      </c>
    </row>
    <row r="42" spans="1:14" ht="18.75" x14ac:dyDescent="0.25">
      <c r="A42" s="4">
        <v>1004</v>
      </c>
      <c r="B42" s="5" t="s">
        <v>40</v>
      </c>
      <c r="C42" s="22">
        <v>17625667</v>
      </c>
      <c r="D42" s="25"/>
      <c r="E42" s="28"/>
      <c r="F42" s="14"/>
      <c r="G42" s="28">
        <v>-2474513.4300000002</v>
      </c>
      <c r="H42" s="28"/>
      <c r="I42" s="28"/>
      <c r="J42" s="28"/>
      <c r="K42" s="14"/>
      <c r="L42" s="14"/>
      <c r="M42" s="14"/>
      <c r="N42" s="28">
        <f t="shared" si="2"/>
        <v>15151153.57</v>
      </c>
    </row>
    <row r="43" spans="1:14" ht="21" customHeight="1" x14ac:dyDescent="0.25">
      <c r="A43" s="4">
        <v>1006</v>
      </c>
      <c r="B43" s="5" t="s">
        <v>41</v>
      </c>
      <c r="C43" s="22">
        <v>85000</v>
      </c>
      <c r="D43" s="25"/>
      <c r="E43" s="28"/>
      <c r="F43" s="28"/>
      <c r="G43" s="28">
        <v>-12000</v>
      </c>
      <c r="H43" s="28"/>
      <c r="I43" s="28"/>
      <c r="J43" s="28"/>
      <c r="K43" s="14"/>
      <c r="L43" s="14">
        <v>0</v>
      </c>
      <c r="M43" s="14"/>
      <c r="N43" s="28">
        <f t="shared" si="2"/>
        <v>73000</v>
      </c>
    </row>
    <row r="44" spans="1:14" ht="21" customHeight="1" x14ac:dyDescent="0.25">
      <c r="A44" s="13" t="s">
        <v>62</v>
      </c>
      <c r="B44" s="10" t="s">
        <v>63</v>
      </c>
      <c r="C44" s="29">
        <f t="shared" ref="C44:M44" si="13">C45</f>
        <v>80000</v>
      </c>
      <c r="D44" s="29">
        <f t="shared" si="13"/>
        <v>0</v>
      </c>
      <c r="E44" s="29">
        <f t="shared" si="13"/>
        <v>0</v>
      </c>
      <c r="F44" s="29">
        <f t="shared" si="13"/>
        <v>0</v>
      </c>
      <c r="G44" s="29">
        <f t="shared" si="13"/>
        <v>0</v>
      </c>
      <c r="H44" s="29"/>
      <c r="I44" s="29">
        <f t="shared" si="13"/>
        <v>0</v>
      </c>
      <c r="J44" s="29">
        <f t="shared" si="13"/>
        <v>0</v>
      </c>
      <c r="K44" s="19">
        <f t="shared" si="13"/>
        <v>0</v>
      </c>
      <c r="L44" s="19">
        <f t="shared" si="13"/>
        <v>0</v>
      </c>
      <c r="M44" s="19">
        <f t="shared" si="13"/>
        <v>0</v>
      </c>
      <c r="N44" s="28">
        <f t="shared" si="2"/>
        <v>80000</v>
      </c>
    </row>
    <row r="45" spans="1:14" ht="18" customHeight="1" x14ac:dyDescent="0.25">
      <c r="A45" s="4" t="s">
        <v>69</v>
      </c>
      <c r="B45" s="5" t="s">
        <v>70</v>
      </c>
      <c r="C45" s="22">
        <v>80000</v>
      </c>
      <c r="D45" s="25"/>
      <c r="E45" s="28"/>
      <c r="F45" s="28"/>
      <c r="G45" s="28"/>
      <c r="H45" s="28"/>
      <c r="I45" s="28"/>
      <c r="J45" s="28"/>
      <c r="K45" s="14"/>
      <c r="L45" s="14">
        <v>0</v>
      </c>
      <c r="M45" s="14"/>
      <c r="N45" s="28">
        <f t="shared" si="2"/>
        <v>80000</v>
      </c>
    </row>
    <row r="46" spans="1:14" ht="18.75" hidden="1" x14ac:dyDescent="0.25">
      <c r="A46" s="4" t="s">
        <v>69</v>
      </c>
      <c r="B46" s="5" t="s">
        <v>70</v>
      </c>
      <c r="C46" s="24"/>
      <c r="D46" s="25"/>
      <c r="E46" s="28"/>
      <c r="F46" s="28"/>
      <c r="G46" s="28"/>
      <c r="H46" s="28"/>
      <c r="I46" s="28"/>
      <c r="J46" s="28"/>
      <c r="K46" s="14"/>
      <c r="L46" s="14"/>
      <c r="M46" s="14"/>
      <c r="N46" s="28">
        <f t="shared" si="2"/>
        <v>0</v>
      </c>
    </row>
    <row r="47" spans="1:14" ht="52.5" customHeight="1" x14ac:dyDescent="0.25">
      <c r="A47" s="13" t="s">
        <v>64</v>
      </c>
      <c r="B47" s="10" t="s">
        <v>92</v>
      </c>
      <c r="C47" s="29">
        <f>C48+C49</f>
        <v>326000</v>
      </c>
      <c r="D47" s="29">
        <f t="shared" ref="D47:J47" si="14">D48+D49</f>
        <v>0</v>
      </c>
      <c r="E47" s="29">
        <f t="shared" si="14"/>
        <v>0</v>
      </c>
      <c r="F47" s="29">
        <f t="shared" si="14"/>
        <v>0</v>
      </c>
      <c r="G47" s="29">
        <f t="shared" si="14"/>
        <v>0</v>
      </c>
      <c r="H47" s="29">
        <f t="shared" si="14"/>
        <v>0</v>
      </c>
      <c r="I47" s="29">
        <f t="shared" si="14"/>
        <v>1367000</v>
      </c>
      <c r="J47" s="29">
        <f t="shared" si="14"/>
        <v>0</v>
      </c>
      <c r="K47" s="19" t="e">
        <f>K48+#REF!+K49</f>
        <v>#REF!</v>
      </c>
      <c r="L47" s="19" t="e">
        <f>L48+#REF!+L49</f>
        <v>#REF!</v>
      </c>
      <c r="M47" s="19" t="e">
        <f>M48+#REF!+M49</f>
        <v>#REF!</v>
      </c>
      <c r="N47" s="28">
        <f t="shared" si="2"/>
        <v>1693000</v>
      </c>
    </row>
    <row r="48" spans="1:14" ht="49.5" x14ac:dyDescent="0.25">
      <c r="A48" s="4">
        <v>1401</v>
      </c>
      <c r="B48" s="5" t="s">
        <v>42</v>
      </c>
      <c r="C48" s="22">
        <v>326000</v>
      </c>
      <c r="D48" s="25"/>
      <c r="E48" s="28"/>
      <c r="F48" s="28"/>
      <c r="G48" s="28"/>
      <c r="H48" s="28"/>
      <c r="I48" s="28"/>
      <c r="J48" s="28"/>
      <c r="K48" s="14"/>
      <c r="L48" s="14"/>
      <c r="M48" s="14"/>
      <c r="N48" s="28">
        <f t="shared" si="2"/>
        <v>326000</v>
      </c>
    </row>
    <row r="49" spans="1:14" ht="33" x14ac:dyDescent="0.25">
      <c r="A49" s="4">
        <v>1403</v>
      </c>
      <c r="B49" s="5" t="s">
        <v>43</v>
      </c>
      <c r="C49" s="25">
        <v>0</v>
      </c>
      <c r="D49" s="25">
        <v>0</v>
      </c>
      <c r="E49" s="28"/>
      <c r="F49" s="28"/>
      <c r="G49" s="28"/>
      <c r="H49" s="28"/>
      <c r="I49" s="28">
        <v>1367000</v>
      </c>
      <c r="J49" s="28"/>
      <c r="K49" s="14"/>
      <c r="L49" s="14"/>
      <c r="M49" s="14"/>
      <c r="N49" s="28">
        <f t="shared" si="2"/>
        <v>1367000</v>
      </c>
    </row>
    <row r="50" spans="1:14" ht="21.75" customHeight="1" x14ac:dyDescent="0.25">
      <c r="A50" s="33" t="s">
        <v>19</v>
      </c>
      <c r="B50" s="34"/>
      <c r="C50" s="26">
        <f>C6+C15+C17+C20+C25+C31+C37+C40+C44+C47</f>
        <v>204187975.63</v>
      </c>
      <c r="D50" s="26">
        <f>D6+D15+D17+D20+D25+D31+D37+D40+D44+D47</f>
        <v>3776686.87</v>
      </c>
      <c r="E50" s="26">
        <f>E6+E15+E17+E20+E25+E31+E37+E40+E44+E47</f>
        <v>66837240</v>
      </c>
      <c r="F50" s="26">
        <f>F6+F15+F17+F20+F25+F31+F37+F40+F44+F47</f>
        <v>7295133.6100000003</v>
      </c>
      <c r="G50" s="26">
        <f>G6+G15+G17+G20+G25+G31+G37+G40+G44+G47</f>
        <v>-64347969.399999999</v>
      </c>
      <c r="H50" s="26">
        <f>H6+H15+H17+H20+H25+H29+H31+H37+H40+H44+H47</f>
        <v>2679708</v>
      </c>
      <c r="I50" s="26">
        <f>I6+I15+I17+I20+I25+I31+I37+I40+I44+I47</f>
        <v>5619355</v>
      </c>
      <c r="J50" s="26">
        <f>J6+J15+J17+J20+J25+J31+J37+J40+J44+J47</f>
        <v>-1777587.09</v>
      </c>
      <c r="K50" s="20" t="e">
        <f>K6+K15+K17+K20+K25+K31+K37+K40+K44+K47</f>
        <v>#REF!</v>
      </c>
      <c r="L50" s="20" t="e">
        <f>L6+L15+L17+L20+L25+L31+L37+L40+L44+L47</f>
        <v>#REF!</v>
      </c>
      <c r="M50" s="20" t="e">
        <f>M6+M15+M17+M20+M25+M31+M37+M40+M44+M47</f>
        <v>#REF!</v>
      </c>
      <c r="N50" s="23">
        <f>C50+D50+E50+F50+G50+H50+I50+J50</f>
        <v>224270542.62</v>
      </c>
    </row>
    <row r="51" spans="1:14" x14ac:dyDescent="0.25">
      <c r="N51" s="30">
        <f>N6+N15+N17+N20+N25+N29+N31+N37+N40+N44+N47</f>
        <v>224270542.62</v>
      </c>
    </row>
  </sheetData>
  <mergeCells count="2">
    <mergeCell ref="A2:N2"/>
    <mergeCell ref="A50:B50"/>
  </mergeCells>
  <pageMargins left="0.39370078740157483" right="0" top="0.47244094488188981" bottom="0.19685039370078741" header="0.31496062992125984" footer="0.31496062992125984"/>
  <pageSetup paperSize="9" scale="45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Дьякова</dc:creator>
  <cp:lastModifiedBy>Администратор</cp:lastModifiedBy>
  <cp:lastPrinted>2023-03-22T12:03:18Z</cp:lastPrinted>
  <dcterms:created xsi:type="dcterms:W3CDTF">2015-05-13T12:52:11Z</dcterms:created>
  <dcterms:modified xsi:type="dcterms:W3CDTF">2023-04-04T09:37:20Z</dcterms:modified>
</cp:coreProperties>
</file>