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Доходы!$4:$6</definedName>
  </definedNames>
  <calcPr calcId="145621"/>
</workbook>
</file>

<file path=xl/calcChain.xml><?xml version="1.0" encoding="utf-8"?>
<calcChain xmlns="http://schemas.openxmlformats.org/spreadsheetml/2006/main">
  <c r="E11" i="2" l="1"/>
  <c r="I20" i="2" l="1"/>
  <c r="G20" i="2"/>
  <c r="I30" i="2"/>
  <c r="I31" i="2"/>
  <c r="I32" i="2"/>
  <c r="G30" i="2"/>
  <c r="G31" i="2"/>
  <c r="G32" i="2"/>
  <c r="I14" i="2"/>
  <c r="G14" i="2"/>
  <c r="I10" i="2"/>
  <c r="I17" i="2"/>
  <c r="I18" i="2"/>
  <c r="I23" i="2"/>
  <c r="I24" i="2"/>
  <c r="I25" i="2"/>
  <c r="G10" i="2"/>
  <c r="G17" i="2"/>
  <c r="G18" i="2"/>
  <c r="G23" i="2"/>
  <c r="G24" i="2"/>
  <c r="G25" i="2"/>
  <c r="I29" i="2" l="1"/>
  <c r="I28" i="2" l="1"/>
  <c r="G28" i="2"/>
  <c r="G29" i="2" l="1"/>
  <c r="D15" i="2"/>
  <c r="D11" i="2"/>
  <c r="D9" i="2"/>
  <c r="D8" i="2" l="1"/>
  <c r="D21" i="2"/>
  <c r="D7" i="2"/>
  <c r="D33" i="2" s="1"/>
  <c r="F15" i="2" l="1"/>
  <c r="G15" i="2" s="1"/>
  <c r="E15" i="2"/>
  <c r="I15" i="2" l="1"/>
  <c r="G22" i="2" l="1"/>
  <c r="G27" i="2"/>
  <c r="H12" i="2"/>
  <c r="H11" i="2" s="1"/>
  <c r="E9" i="2"/>
  <c r="C15" i="2"/>
  <c r="C29" i="2"/>
  <c r="C28" i="2"/>
  <c r="C27" i="2"/>
  <c r="C26" i="2"/>
  <c r="C22" i="2"/>
  <c r="C12" i="2"/>
  <c r="C11" i="2" s="1"/>
  <c r="C10" i="2"/>
  <c r="C9" i="2" s="1"/>
  <c r="G12" i="2" l="1"/>
  <c r="I12" i="2"/>
  <c r="F11" i="2"/>
  <c r="F9" i="2"/>
  <c r="C7" i="2"/>
  <c r="C33" i="2" s="1"/>
  <c r="H17" i="2"/>
  <c r="H20" i="2"/>
  <c r="H23" i="2"/>
  <c r="H24" i="2"/>
  <c r="H25" i="2"/>
  <c r="H28" i="2"/>
  <c r="H29" i="2"/>
  <c r="H30" i="2"/>
  <c r="H31" i="2"/>
  <c r="H32" i="2"/>
  <c r="I9" i="2" l="1"/>
  <c r="G9" i="2"/>
  <c r="I11" i="2"/>
  <c r="G11" i="2"/>
  <c r="H27" i="2"/>
  <c r="F8" i="2"/>
  <c r="G19" i="2" l="1"/>
  <c r="G8" i="2"/>
  <c r="H19" i="2"/>
  <c r="H16" i="2"/>
  <c r="H22" i="2"/>
  <c r="H10" i="2"/>
  <c r="E8" i="2"/>
  <c r="I8" i="2" s="1"/>
  <c r="I27" i="2"/>
  <c r="I19" i="2" l="1"/>
  <c r="E7" i="2"/>
  <c r="E33" i="2" s="1"/>
  <c r="H15" i="2"/>
  <c r="H9" i="2"/>
  <c r="E21" i="2" l="1"/>
  <c r="I22" i="2"/>
  <c r="I26" i="2"/>
  <c r="G26" i="2"/>
  <c r="F21" i="2"/>
  <c r="F7" i="2"/>
  <c r="F33" i="2" s="1"/>
  <c r="H26" i="2"/>
  <c r="I21" i="2" l="1"/>
  <c r="G21" i="2"/>
  <c r="I33" i="2"/>
  <c r="G33" i="2"/>
  <c r="G7" i="2"/>
  <c r="I7" i="2"/>
  <c r="H7" i="2"/>
  <c r="H33" i="2" s="1"/>
</calcChain>
</file>

<file path=xl/sharedStrings.xml><?xml version="1.0" encoding="utf-8"?>
<sst xmlns="http://schemas.openxmlformats.org/spreadsheetml/2006/main" count="76" uniqueCount="76">
  <si>
    <t>1</t>
  </si>
  <si>
    <t>2</t>
  </si>
  <si>
    <t>3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</si>
  <si>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</si>
  <si>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</si>
  <si>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</si>
  <si>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</si>
  <si>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</si>
  <si>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</si>
  <si>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</si>
  <si>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</si>
  <si>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</si>
  <si>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</si>
  <si>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</si>
  <si>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</si>
  <si>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</si>
  <si>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</si>
  <si>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</si>
  <si>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 Единый сельскохозяйственный налог</t>
  </si>
  <si>
    <t xml:space="preserve"> 000 1050300001 0000 110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</si>
  <si>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</si>
  <si>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</si>
  <si>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</si>
  <si>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</si>
  <si>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</si>
  <si>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</si>
  <si>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</si>
  <si>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</si>
  <si>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</si>
  <si>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</si>
  <si>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</si>
  <si>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</si>
  <si>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</si>
  <si>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</si>
  <si>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</si>
  <si>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</si>
  <si>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</si>
  <si>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</si>
  <si>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</si>
  <si>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</si>
  <si>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</si>
  <si>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</si>
  <si>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</si>
  <si>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</si>
  <si>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>Код бюджетной классификации Российской Федерации</t>
  </si>
  <si>
    <t>Наименование доходов</t>
  </si>
  <si>
    <t>ИТОГО:</t>
  </si>
  <si>
    <t>ЗАДОЛЖЕННОСТЬ И ПЕРЕРАСЧЕТЫ ПО ОТМЕНЕННЫМ НАЛОГАМ, СБОРАМ И ИНЫМ ОБЯЗАТЕЛЬНЫМ ПЛАТЕЖАМ</t>
  </si>
  <si>
    <t>000 1090000000 0000 000</t>
  </si>
  <si>
    <t>Кассовое исполение за 1 кв. 2019 года</t>
  </si>
  <si>
    <t>Темп роста 2020 года к соответствующему периоду 2019 года</t>
  </si>
  <si>
    <t>Процент исполнения к уточненным параметрам доходов</t>
  </si>
  <si>
    <t>000 1050400002 0000 110</t>
  </si>
  <si>
    <t>Налог, взимаемый в связи с применением патентной системы налогооблажения</t>
  </si>
  <si>
    <t>5</t>
  </si>
  <si>
    <t>6</t>
  </si>
  <si>
    <t>(в рублях)</t>
  </si>
  <si>
    <t>Процент исполнения к первоначальным назначениям параметрам доходов</t>
  </si>
  <si>
    <t>Причины  отклонения о первоначального плана</t>
  </si>
  <si>
    <t>НАЛОГОВЫЕ ДОХОДЫ</t>
  </si>
  <si>
    <t>НЕНАЛОГОВЫЕ ДАХОДЫ</t>
  </si>
  <si>
    <t>в том числе:</t>
  </si>
  <si>
    <t>Акцизы на автомобильный бензин, дизельное топливо, моторные масла</t>
  </si>
  <si>
    <t>В связи с увеличением юридически значимых действий</t>
  </si>
  <si>
    <t>В связи с увеличением количества  наложенных штрафов</t>
  </si>
  <si>
    <t>Увеличение объемов реализации нефтепродуктов</t>
  </si>
  <si>
    <t>В связи с увеличением платы за коммунальные услуги</t>
  </si>
  <si>
    <t>Рост налогооблагаемой базы</t>
  </si>
  <si>
    <t>В связи с уменьшением количества платежей</t>
  </si>
  <si>
    <t xml:space="preserve">Сведения о фактических поступлениях доходов в разрезе видов налоговых и неналоговых доходов в сравнении с первоначально утвержденным Решением о бюджете Жирятинского района значениями </t>
  </si>
  <si>
    <t>Кассовое исполнение за  2023 года</t>
  </si>
  <si>
    <t>В связи с переносом платежей на январь 2024 года</t>
  </si>
  <si>
    <t xml:space="preserve">В связи с заключением новых договоров аренды </t>
  </si>
  <si>
    <t>В связи со снижением налоговой базы,снижением доходов от  реализации сельхозпродукции.</t>
  </si>
  <si>
    <t xml:space="preserve">Сумма на 2023 год Решение от  12.12.2022 №6-253  (первоначальный) на 01.01.2023 </t>
  </si>
  <si>
    <t>Утверждено на 2022  год Решение от  25.12.23 №6-341          (уточненный)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</si>
</sst>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0" fontId="0" fillId="0" borderId="51" xfId="0" applyBorder="1" applyProtection="1">
      <protection locked="0"/>
    </xf>
    <xf numFmtId="165" fontId="18" fillId="0" borderId="51" xfId="184" applyNumberFormat="1" applyFont="1" applyBorder="1" applyProtection="1">
      <protection locked="0"/>
    </xf>
    <xf numFmtId="165" fontId="19" fillId="0" borderId="51" xfId="184" applyNumberFormat="1" applyFont="1" applyBorder="1" applyProtection="1">
      <protection locked="0"/>
    </xf>
    <xf numFmtId="49" fontId="13" fillId="4" borderId="53" xfId="38" applyNumberFormat="1" applyFont="1" applyFill="1" applyBorder="1" applyProtection="1">
      <alignment horizontal="center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" fontId="15" fillId="4" borderId="53" xfId="29" applyNumberFormat="1" applyFont="1" applyFill="1" applyBorder="1" applyProtection="1">
      <alignment horizontal="right"/>
      <protection locked="0"/>
    </xf>
    <xf numFmtId="165" fontId="3" fillId="4" borderId="53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7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49" fontId="20" fillId="4" borderId="51" xfId="38" applyNumberFormat="1" applyFont="1" applyFill="1" applyBorder="1" applyProtection="1">
      <alignment horizontal="center"/>
      <protection locked="0"/>
    </xf>
    <xf numFmtId="0" fontId="20" fillId="4" borderId="51" xfId="36" applyNumberFormat="1" applyFont="1" applyFill="1" applyBorder="1" applyAlignment="1" applyProtection="1">
      <alignment wrapText="1"/>
      <protection locked="0"/>
    </xf>
    <xf numFmtId="49" fontId="21" fillId="4" borderId="51" xfId="38" applyNumberFormat="1" applyFont="1" applyFill="1" applyBorder="1" applyProtection="1">
      <alignment horizontal="center"/>
      <protection locked="0"/>
    </xf>
    <xf numFmtId="0" fontId="21" fillId="4" borderId="51" xfId="36" applyNumberFormat="1" applyFont="1" applyFill="1" applyBorder="1" applyAlignment="1" applyProtection="1">
      <alignment wrapText="1"/>
      <protection locked="0"/>
    </xf>
    <xf numFmtId="0" fontId="18" fillId="0" borderId="51" xfId="0" applyFont="1" applyBorder="1" applyAlignment="1" applyProtection="1">
      <alignment wrapText="1"/>
      <protection locked="0"/>
    </xf>
    <xf numFmtId="0" fontId="18" fillId="0" borderId="51" xfId="0" applyFont="1" applyBorder="1" applyProtection="1"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5" fillId="0" borderId="51" xfId="0" applyFont="1" applyBorder="1" applyAlignment="1">
      <alignment wrapText="1"/>
    </xf>
    <xf numFmtId="49" fontId="18" fillId="0" borderId="51" xfId="0" applyNumberFormat="1" applyFont="1" applyBorder="1" applyAlignment="1" applyProtection="1">
      <alignment wrapText="1"/>
      <protection locked="0"/>
    </xf>
    <xf numFmtId="0" fontId="14" fillId="0" borderId="1" xfId="5" applyNumberFormat="1" applyFont="1" applyAlignment="1" applyProtection="1">
      <alignment horizontal="center" wrapText="1"/>
      <protection locked="0"/>
    </xf>
    <xf numFmtId="0" fontId="18" fillId="0" borderId="52" xfId="0" applyFont="1" applyBorder="1" applyAlignment="1" applyProtection="1">
      <alignment vertical="center" wrapText="1"/>
      <protection locked="0"/>
    </xf>
    <xf numFmtId="0" fontId="18" fillId="0" borderId="53" xfId="0" applyFont="1" applyBorder="1" applyAlignment="1">
      <alignment vertical="center" wrapText="1"/>
    </xf>
    <xf numFmtId="0" fontId="15" fillId="0" borderId="52" xfId="0" applyFont="1" applyBorder="1" applyAlignment="1" applyProtection="1">
      <alignment vertical="top" wrapText="1"/>
      <protection locked="0"/>
    </xf>
    <xf numFmtId="0" fontId="15" fillId="0" borderId="53" xfId="0" applyFont="1" applyBorder="1" applyAlignment="1">
      <alignment vertical="top" wrapText="1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4" xfId="0" applyNumberFormat="1" applyFont="1" applyFill="1" applyBorder="1" applyAlignment="1" applyProtection="1">
      <alignment horizontal="center" vertical="center"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3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  <xf numFmtId="49" fontId="13" fillId="4" borderId="52" xfId="0" applyNumberFormat="1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D4" sqref="D4:D5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.140625" style="1" customWidth="1"/>
    <col min="5" max="5" width="17.5703125" style="1" customWidth="1"/>
    <col min="6" max="6" width="18.28515625" style="1" customWidth="1"/>
    <col min="7" max="7" width="18.42578125" style="1" customWidth="1"/>
    <col min="8" max="8" width="15" style="1" hidden="1" customWidth="1"/>
    <col min="9" max="9" width="14.5703125" style="1" customWidth="1"/>
    <col min="10" max="10" width="43.5703125" style="1" customWidth="1"/>
    <col min="11" max="16384" width="9.140625" style="1"/>
  </cols>
  <sheetData>
    <row r="1" spans="1:10" ht="0.75" customHeight="1" x14ac:dyDescent="0.25">
      <c r="A1" s="5"/>
      <c r="B1" s="5"/>
      <c r="C1" s="5"/>
      <c r="D1" s="5"/>
      <c r="E1" s="5"/>
      <c r="F1" s="6"/>
      <c r="G1" s="6"/>
      <c r="H1" s="2"/>
    </row>
    <row r="2" spans="1:10" ht="51" customHeight="1" x14ac:dyDescent="0.25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4.75" customHeight="1" x14ac:dyDescent="0.25">
      <c r="A3" s="7"/>
      <c r="B3" s="3"/>
      <c r="C3" s="3"/>
      <c r="D3" s="3"/>
      <c r="E3" s="4"/>
      <c r="F3" s="6"/>
      <c r="G3" s="6"/>
      <c r="H3" s="2"/>
      <c r="J3" s="45" t="s">
        <v>56</v>
      </c>
    </row>
    <row r="4" spans="1:10" ht="11.25" customHeight="1" x14ac:dyDescent="0.25">
      <c r="A4" s="57" t="s">
        <v>44</v>
      </c>
      <c r="B4" s="55" t="s">
        <v>45</v>
      </c>
      <c r="C4" s="61" t="s">
        <v>49</v>
      </c>
      <c r="D4" s="63" t="s">
        <v>74</v>
      </c>
      <c r="E4" s="59" t="s">
        <v>75</v>
      </c>
      <c r="F4" s="59" t="s">
        <v>70</v>
      </c>
      <c r="G4" s="59" t="s">
        <v>57</v>
      </c>
      <c r="H4" s="53" t="s">
        <v>50</v>
      </c>
      <c r="I4" s="51" t="s">
        <v>51</v>
      </c>
      <c r="J4" s="49" t="s">
        <v>58</v>
      </c>
    </row>
    <row r="5" spans="1:10" ht="104.25" customHeight="1" x14ac:dyDescent="0.25">
      <c r="A5" s="58"/>
      <c r="B5" s="56"/>
      <c r="C5" s="62"/>
      <c r="D5" s="64"/>
      <c r="E5" s="60"/>
      <c r="F5" s="60"/>
      <c r="G5" s="60"/>
      <c r="H5" s="54"/>
      <c r="I5" s="52"/>
      <c r="J5" s="50"/>
    </row>
    <row r="6" spans="1:10" ht="11.45" customHeight="1" x14ac:dyDescent="0.25">
      <c r="A6" s="10" t="s">
        <v>0</v>
      </c>
      <c r="B6" s="10" t="s">
        <v>1</v>
      </c>
      <c r="C6" s="10"/>
      <c r="D6" s="10" t="s">
        <v>2</v>
      </c>
      <c r="E6" s="11" t="s">
        <v>3</v>
      </c>
      <c r="F6" s="11" t="s">
        <v>54</v>
      </c>
      <c r="G6" s="11" t="s">
        <v>55</v>
      </c>
      <c r="H6" s="12"/>
      <c r="I6" s="38">
        <v>7</v>
      </c>
      <c r="J6" s="38">
        <v>8</v>
      </c>
    </row>
    <row r="7" spans="1:10" ht="27.75" customHeight="1" x14ac:dyDescent="0.25">
      <c r="A7" s="13" t="s">
        <v>5</v>
      </c>
      <c r="B7" s="40" t="s">
        <v>4</v>
      </c>
      <c r="C7" s="15" t="e">
        <f>C9+C11+C15+C19+C22+C26+C27+C28+C29</f>
        <v>#REF!</v>
      </c>
      <c r="D7" s="15">
        <f>D9+D11+D15+D19+D22+D26++D27+++D28+D29+D30</f>
        <v>71047617</v>
      </c>
      <c r="E7" s="15">
        <f>E9+E11+E15+E19+E22+E26++E27+++E28+E29+E30</f>
        <v>70203336</v>
      </c>
      <c r="F7" s="15">
        <f>F9+F11+F15+F19+F22+F26++F27+++F28+F29+F30</f>
        <v>70179420.100000009</v>
      </c>
      <c r="G7" s="16">
        <f>F7/D7</f>
        <v>0.98778007009017643</v>
      </c>
      <c r="H7" s="17" t="e">
        <f>F7/C7</f>
        <v>#REF!</v>
      </c>
      <c r="I7" s="30">
        <f>F7/E7</f>
        <v>0.99965933385273897</v>
      </c>
      <c r="J7" s="28"/>
    </row>
    <row r="8" spans="1:10" ht="27.75" customHeight="1" x14ac:dyDescent="0.25">
      <c r="A8" s="13"/>
      <c r="B8" s="40" t="s">
        <v>59</v>
      </c>
      <c r="C8" s="15"/>
      <c r="D8" s="15">
        <f>D9+D11+D15+D19</f>
        <v>54958757</v>
      </c>
      <c r="E8" s="15">
        <f>E9+E11+E15+E19</f>
        <v>59731757</v>
      </c>
      <c r="F8" s="15">
        <f>F9+F11+F15+F19</f>
        <v>61568274.850000001</v>
      </c>
      <c r="G8" s="16">
        <f>F8/D8</f>
        <v>1.1202632339374052</v>
      </c>
      <c r="H8" s="17"/>
      <c r="I8" s="30">
        <f>F8/E8</f>
        <v>1.0307460878808572</v>
      </c>
      <c r="J8" s="28"/>
    </row>
    <row r="9" spans="1:10" ht="26.25" customHeight="1" x14ac:dyDescent="0.25">
      <c r="A9" s="13" t="s">
        <v>7</v>
      </c>
      <c r="B9" s="40" t="s">
        <v>6</v>
      </c>
      <c r="C9" s="15" t="e">
        <f>C10</f>
        <v>#REF!</v>
      </c>
      <c r="D9" s="15">
        <f t="shared" ref="D9:F9" si="0">D10</f>
        <v>45994900</v>
      </c>
      <c r="E9" s="15">
        <f t="shared" si="0"/>
        <v>50281900</v>
      </c>
      <c r="F9" s="15">
        <f t="shared" si="0"/>
        <v>52124571.560000002</v>
      </c>
      <c r="G9" s="16">
        <f t="shared" ref="G9:G33" si="1">F9/D9</f>
        <v>1.1332685049864224</v>
      </c>
      <c r="H9" s="17" t="e">
        <f t="shared" ref="H9:H29" si="2">F9/C9</f>
        <v>#REF!</v>
      </c>
      <c r="I9" s="30">
        <f t="shared" ref="I9:I33" si="3">F9/E9</f>
        <v>1.0366468164488614</v>
      </c>
      <c r="J9" s="28"/>
    </row>
    <row r="10" spans="1:10" ht="33" customHeight="1" x14ac:dyDescent="0.25">
      <c r="A10" s="18" t="s">
        <v>9</v>
      </c>
      <c r="B10" s="19" t="s">
        <v>8</v>
      </c>
      <c r="C10" s="20" t="e">
        <f>#REF!+#REF!+#REF!+#REF!</f>
        <v>#REF!</v>
      </c>
      <c r="D10" s="20">
        <v>45994900</v>
      </c>
      <c r="E10" s="20">
        <v>50281900</v>
      </c>
      <c r="F10" s="20">
        <v>52124571.560000002</v>
      </c>
      <c r="G10" s="21">
        <f t="shared" si="1"/>
        <v>1.1332685049864224</v>
      </c>
      <c r="H10" s="22" t="e">
        <f t="shared" si="2"/>
        <v>#REF!</v>
      </c>
      <c r="I10" s="29">
        <f t="shared" si="3"/>
        <v>1.0366468164488614</v>
      </c>
      <c r="J10" s="44" t="s">
        <v>67</v>
      </c>
    </row>
    <row r="11" spans="1:10" ht="31.5" customHeight="1" x14ac:dyDescent="0.25">
      <c r="A11" s="13" t="s">
        <v>11</v>
      </c>
      <c r="B11" s="40" t="s">
        <v>10</v>
      </c>
      <c r="C11" s="15" t="e">
        <f>C12</f>
        <v>#REF!</v>
      </c>
      <c r="D11" s="15">
        <f t="shared" ref="D11:H11" si="4">D12</f>
        <v>7565497</v>
      </c>
      <c r="E11" s="15">
        <f>E12</f>
        <v>8013497</v>
      </c>
      <c r="F11" s="15">
        <f t="shared" si="4"/>
        <v>8806086.6899999995</v>
      </c>
      <c r="G11" s="16">
        <f t="shared" si="1"/>
        <v>1.1639799328451257</v>
      </c>
      <c r="H11" s="15" t="e">
        <f t="shared" si="4"/>
        <v>#REF!</v>
      </c>
      <c r="I11" s="30">
        <f t="shared" si="3"/>
        <v>1.098906843042432</v>
      </c>
      <c r="J11" s="43"/>
    </row>
    <row r="12" spans="1:10" ht="28.5" customHeight="1" x14ac:dyDescent="0.25">
      <c r="A12" s="18" t="s">
        <v>13</v>
      </c>
      <c r="B12" s="19" t="s">
        <v>12</v>
      </c>
      <c r="C12" s="20" t="e">
        <f>#REF!+#REF!+#REF!+#REF!</f>
        <v>#REF!</v>
      </c>
      <c r="D12" s="20">
        <v>7565497</v>
      </c>
      <c r="E12" s="20">
        <v>8013497</v>
      </c>
      <c r="F12" s="20">
        <v>8806086.6899999995</v>
      </c>
      <c r="G12" s="21">
        <f t="shared" si="1"/>
        <v>1.1639799328451257</v>
      </c>
      <c r="H12" s="20" t="e">
        <f>#REF!+#REF!+#REF!+#REF!</f>
        <v>#REF!</v>
      </c>
      <c r="I12" s="29">
        <f t="shared" si="3"/>
        <v>1.098906843042432</v>
      </c>
      <c r="J12" s="47" t="s">
        <v>65</v>
      </c>
    </row>
    <row r="13" spans="1:10" ht="28.5" customHeight="1" x14ac:dyDescent="0.25">
      <c r="A13" s="18"/>
      <c r="B13" s="19" t="s">
        <v>61</v>
      </c>
      <c r="C13" s="20"/>
      <c r="D13" s="20"/>
      <c r="E13" s="20"/>
      <c r="F13" s="20"/>
      <c r="G13" s="21"/>
      <c r="H13" s="20"/>
      <c r="I13" s="29"/>
      <c r="J13" s="28"/>
    </row>
    <row r="14" spans="1:10" ht="28.5" customHeight="1" x14ac:dyDescent="0.25">
      <c r="A14" s="18"/>
      <c r="B14" s="42" t="s">
        <v>62</v>
      </c>
      <c r="C14" s="20"/>
      <c r="D14" s="20">
        <v>7565497</v>
      </c>
      <c r="E14" s="20">
        <v>8013497</v>
      </c>
      <c r="F14" s="20">
        <v>8806086.6899999995</v>
      </c>
      <c r="G14" s="21">
        <f t="shared" si="1"/>
        <v>1.1639799328451257</v>
      </c>
      <c r="H14" s="20"/>
      <c r="I14" s="29">
        <f t="shared" si="3"/>
        <v>1.098906843042432</v>
      </c>
      <c r="J14" s="43"/>
    </row>
    <row r="15" spans="1:10" ht="29.25" customHeight="1" x14ac:dyDescent="0.25">
      <c r="A15" s="13" t="s">
        <v>15</v>
      </c>
      <c r="B15" s="40" t="s">
        <v>14</v>
      </c>
      <c r="C15" s="15">
        <f>C16+C17</f>
        <v>452660.65</v>
      </c>
      <c r="D15" s="24">
        <f>D16+D17+D18</f>
        <v>1094360</v>
      </c>
      <c r="E15" s="24">
        <f>E16+E17+E18</f>
        <v>1094360</v>
      </c>
      <c r="F15" s="24">
        <f>F16+F17+F18</f>
        <v>268716.92000000004</v>
      </c>
      <c r="G15" s="16">
        <f>F15/D15</f>
        <v>0.2455470960195914</v>
      </c>
      <c r="H15" s="17">
        <f t="shared" si="2"/>
        <v>0.59363878879244314</v>
      </c>
      <c r="I15" s="30">
        <f t="shared" si="3"/>
        <v>0.2455470960195914</v>
      </c>
      <c r="J15" s="28"/>
    </row>
    <row r="16" spans="1:10" ht="27" customHeight="1" x14ac:dyDescent="0.25">
      <c r="A16" s="18" t="s">
        <v>17</v>
      </c>
      <c r="B16" s="19" t="s">
        <v>16</v>
      </c>
      <c r="C16" s="20">
        <v>279361.99</v>
      </c>
      <c r="D16" s="23"/>
      <c r="E16" s="23"/>
      <c r="F16" s="23">
        <v>-2483.31</v>
      </c>
      <c r="G16" s="16"/>
      <c r="H16" s="22">
        <f t="shared" si="2"/>
        <v>-8.8892193243611996E-3</v>
      </c>
      <c r="I16" s="30"/>
      <c r="J16" s="28"/>
    </row>
    <row r="17" spans="1:10" ht="49.5" customHeight="1" x14ac:dyDescent="0.25">
      <c r="A17" s="18" t="s">
        <v>19</v>
      </c>
      <c r="B17" s="19" t="s">
        <v>18</v>
      </c>
      <c r="C17" s="20">
        <v>173298.66</v>
      </c>
      <c r="D17" s="23">
        <v>413360</v>
      </c>
      <c r="E17" s="23">
        <v>413360</v>
      </c>
      <c r="F17" s="23">
        <v>109830.57</v>
      </c>
      <c r="G17" s="21">
        <f t="shared" si="1"/>
        <v>0.2657019789045868</v>
      </c>
      <c r="H17" s="22">
        <f t="shared" si="2"/>
        <v>0.63376468115795015</v>
      </c>
      <c r="I17" s="29">
        <f t="shared" si="3"/>
        <v>0.2657019789045868</v>
      </c>
      <c r="J17" s="43" t="s">
        <v>73</v>
      </c>
    </row>
    <row r="18" spans="1:10" ht="63" customHeight="1" x14ac:dyDescent="0.25">
      <c r="A18" s="18" t="s">
        <v>52</v>
      </c>
      <c r="B18" s="19" t="s">
        <v>53</v>
      </c>
      <c r="C18" s="20"/>
      <c r="D18" s="23">
        <v>681000</v>
      </c>
      <c r="E18" s="23">
        <v>681000</v>
      </c>
      <c r="F18" s="23">
        <v>161369.66</v>
      </c>
      <c r="G18" s="21">
        <f t="shared" si="1"/>
        <v>0.2369598531571219</v>
      </c>
      <c r="H18" s="22"/>
      <c r="I18" s="29">
        <f t="shared" si="3"/>
        <v>0.2369598531571219</v>
      </c>
      <c r="J18" s="46" t="s">
        <v>71</v>
      </c>
    </row>
    <row r="19" spans="1:10" ht="99" customHeight="1" x14ac:dyDescent="0.25">
      <c r="A19" s="13" t="s">
        <v>21</v>
      </c>
      <c r="B19" s="14" t="s">
        <v>20</v>
      </c>
      <c r="C19" s="15">
        <v>71817.31</v>
      </c>
      <c r="D19" s="24">
        <v>304000</v>
      </c>
      <c r="E19" s="24">
        <v>342000</v>
      </c>
      <c r="F19" s="24">
        <v>368899.68</v>
      </c>
      <c r="G19" s="16">
        <f t="shared" si="1"/>
        <v>1.2134857894736841</v>
      </c>
      <c r="H19" s="17">
        <f t="shared" si="2"/>
        <v>5.1366401776953214</v>
      </c>
      <c r="I19" s="30">
        <f t="shared" si="3"/>
        <v>1.0786540350877192</v>
      </c>
      <c r="J19" s="43" t="s">
        <v>63</v>
      </c>
    </row>
    <row r="20" spans="1:10" ht="45" hidden="1" customHeight="1" x14ac:dyDescent="0.25">
      <c r="A20" s="18" t="s">
        <v>48</v>
      </c>
      <c r="B20" s="19" t="s">
        <v>47</v>
      </c>
      <c r="C20" s="20"/>
      <c r="D20" s="23"/>
      <c r="E20" s="23"/>
      <c r="F20" s="23"/>
      <c r="G20" s="21" t="e">
        <f t="shared" si="1"/>
        <v>#DIV/0!</v>
      </c>
      <c r="H20" s="22" t="e">
        <f t="shared" si="2"/>
        <v>#DIV/0!</v>
      </c>
      <c r="I20" s="29" t="e">
        <f t="shared" si="3"/>
        <v>#DIV/0!</v>
      </c>
      <c r="J20" s="28"/>
    </row>
    <row r="21" spans="1:10" ht="24" customHeight="1" x14ac:dyDescent="0.25">
      <c r="A21" s="18"/>
      <c r="B21" s="14" t="s">
        <v>60</v>
      </c>
      <c r="C21" s="20"/>
      <c r="D21" s="24">
        <f>D22+D26+D27+D28+D29</f>
        <v>16088860</v>
      </c>
      <c r="E21" s="24">
        <f>E22+E26+E27+E28+E29</f>
        <v>10471579</v>
      </c>
      <c r="F21" s="24">
        <f>F22+F26+F27+F28+F29</f>
        <v>8611145.25</v>
      </c>
      <c r="G21" s="16">
        <f t="shared" si="1"/>
        <v>0.53522407740511135</v>
      </c>
      <c r="H21" s="17"/>
      <c r="I21" s="30">
        <f t="shared" si="3"/>
        <v>0.8223349363071224</v>
      </c>
      <c r="J21" s="28"/>
    </row>
    <row r="22" spans="1:10" ht="45.75" customHeight="1" x14ac:dyDescent="0.25">
      <c r="A22" s="39" t="s">
        <v>23</v>
      </c>
      <c r="B22" s="40" t="s">
        <v>22</v>
      </c>
      <c r="C22" s="15" t="e">
        <f>#REF!</f>
        <v>#REF!</v>
      </c>
      <c r="D22" s="24">
        <v>1259060</v>
      </c>
      <c r="E22" s="24">
        <v>1189060</v>
      </c>
      <c r="F22" s="24">
        <v>1205269.68</v>
      </c>
      <c r="G22" s="16">
        <f t="shared" si="1"/>
        <v>0.95727739742347462</v>
      </c>
      <c r="H22" s="17" t="e">
        <f t="shared" si="2"/>
        <v>#REF!</v>
      </c>
      <c r="I22" s="30">
        <f t="shared" si="3"/>
        <v>1.013632348241468</v>
      </c>
      <c r="J22" s="43" t="s">
        <v>72</v>
      </c>
    </row>
    <row r="23" spans="1:10" ht="36" hidden="1" customHeight="1" x14ac:dyDescent="0.25">
      <c r="A23" s="41" t="s">
        <v>25</v>
      </c>
      <c r="B23" s="42" t="s">
        <v>24</v>
      </c>
      <c r="C23" s="20"/>
      <c r="D23" s="23"/>
      <c r="E23" s="23"/>
      <c r="F23" s="23"/>
      <c r="G23" s="16" t="e">
        <f t="shared" si="1"/>
        <v>#DIV/0!</v>
      </c>
      <c r="H23" s="17" t="e">
        <f t="shared" si="2"/>
        <v>#DIV/0!</v>
      </c>
      <c r="I23" s="30" t="e">
        <f t="shared" si="3"/>
        <v>#DIV/0!</v>
      </c>
      <c r="J23" s="28"/>
    </row>
    <row r="24" spans="1:10" ht="50.25" hidden="1" customHeight="1" x14ac:dyDescent="0.25">
      <c r="A24" s="41" t="s">
        <v>27</v>
      </c>
      <c r="B24" s="42" t="s">
        <v>26</v>
      </c>
      <c r="C24" s="20"/>
      <c r="D24" s="23">
        <v>234000</v>
      </c>
      <c r="E24" s="23"/>
      <c r="F24" s="23"/>
      <c r="G24" s="16">
        <f t="shared" si="1"/>
        <v>0</v>
      </c>
      <c r="H24" s="17" t="e">
        <f t="shared" si="2"/>
        <v>#DIV/0!</v>
      </c>
      <c r="I24" s="30" t="e">
        <f t="shared" si="3"/>
        <v>#DIV/0!</v>
      </c>
      <c r="J24" s="28"/>
    </row>
    <row r="25" spans="1:10" ht="0.75" customHeight="1" x14ac:dyDescent="0.25">
      <c r="A25" s="41" t="s">
        <v>29</v>
      </c>
      <c r="B25" s="42" t="s">
        <v>28</v>
      </c>
      <c r="C25" s="20"/>
      <c r="D25" s="23"/>
      <c r="E25" s="23"/>
      <c r="F25" s="23"/>
      <c r="G25" s="16" t="e">
        <f t="shared" si="1"/>
        <v>#DIV/0!</v>
      </c>
      <c r="H25" s="17" t="e">
        <f t="shared" si="2"/>
        <v>#DIV/0!</v>
      </c>
      <c r="I25" s="30" t="e">
        <f t="shared" si="3"/>
        <v>#DIV/0!</v>
      </c>
      <c r="J25" s="28"/>
    </row>
    <row r="26" spans="1:10" ht="80.25" customHeight="1" x14ac:dyDescent="0.25">
      <c r="A26" s="39" t="s">
        <v>31</v>
      </c>
      <c r="B26" s="40" t="s">
        <v>30</v>
      </c>
      <c r="C26" s="15" t="e">
        <f>#REF!</f>
        <v>#REF!</v>
      </c>
      <c r="D26" s="24">
        <v>189000</v>
      </c>
      <c r="E26" s="24">
        <v>189000</v>
      </c>
      <c r="F26" s="24">
        <v>160266.82</v>
      </c>
      <c r="G26" s="16">
        <f t="shared" si="1"/>
        <v>0.84797259259259261</v>
      </c>
      <c r="H26" s="17" t="e">
        <f t="shared" si="2"/>
        <v>#REF!</v>
      </c>
      <c r="I26" s="30">
        <f t="shared" si="3"/>
        <v>0.84797259259259261</v>
      </c>
      <c r="J26" s="43" t="s">
        <v>68</v>
      </c>
    </row>
    <row r="27" spans="1:10" ht="33" customHeight="1" x14ac:dyDescent="0.3">
      <c r="A27" s="39" t="s">
        <v>33</v>
      </c>
      <c r="B27" s="40" t="s">
        <v>32</v>
      </c>
      <c r="C27" s="15" t="e">
        <f>#REF!</f>
        <v>#REF!</v>
      </c>
      <c r="D27" s="25">
        <v>123800</v>
      </c>
      <c r="E27" s="25">
        <v>204800</v>
      </c>
      <c r="F27" s="25">
        <v>242687.06</v>
      </c>
      <c r="G27" s="16">
        <f t="shared" si="1"/>
        <v>1.9603155088852988</v>
      </c>
      <c r="H27" s="17" t="e">
        <f t="shared" si="2"/>
        <v>#REF!</v>
      </c>
      <c r="I27" s="30">
        <f t="shared" si="3"/>
        <v>1.1849954101562501</v>
      </c>
      <c r="J27" s="43" t="s">
        <v>66</v>
      </c>
    </row>
    <row r="28" spans="1:10" ht="31.5" customHeight="1" x14ac:dyDescent="0.25">
      <c r="A28" s="39" t="s">
        <v>35</v>
      </c>
      <c r="B28" s="40" t="s">
        <v>34</v>
      </c>
      <c r="C28" s="15" t="e">
        <f>#REF!</f>
        <v>#REF!</v>
      </c>
      <c r="D28" s="24">
        <v>14000000</v>
      </c>
      <c r="E28" s="24">
        <v>8200000</v>
      </c>
      <c r="F28" s="24">
        <v>6302686.8600000003</v>
      </c>
      <c r="G28" s="16">
        <f t="shared" si="1"/>
        <v>0.4501919185714286</v>
      </c>
      <c r="H28" s="17" t="e">
        <f t="shared" si="2"/>
        <v>#REF!</v>
      </c>
      <c r="I28" s="30">
        <f t="shared" si="3"/>
        <v>0.76862034878048779</v>
      </c>
      <c r="J28" s="44"/>
    </row>
    <row r="29" spans="1:10" ht="27" customHeight="1" x14ac:dyDescent="0.25">
      <c r="A29" s="13" t="s">
        <v>37</v>
      </c>
      <c r="B29" s="14" t="s">
        <v>36</v>
      </c>
      <c r="C29" s="15" t="e">
        <f>#REF!+#REF!+#REF!+#REF!</f>
        <v>#REF!</v>
      </c>
      <c r="D29" s="24">
        <v>517000</v>
      </c>
      <c r="E29" s="24">
        <v>688719</v>
      </c>
      <c r="F29" s="24">
        <v>700234.83</v>
      </c>
      <c r="G29" s="16">
        <f t="shared" si="1"/>
        <v>1.354419400386847</v>
      </c>
      <c r="H29" s="17" t="e">
        <f t="shared" si="2"/>
        <v>#REF!</v>
      </c>
      <c r="I29" s="30">
        <f t="shared" si="3"/>
        <v>1.0167206509476288</v>
      </c>
      <c r="J29" s="43" t="s">
        <v>64</v>
      </c>
    </row>
    <row r="30" spans="1:10" s="37" customFormat="1" ht="15" hidden="1" customHeight="1" x14ac:dyDescent="0.25">
      <c r="A30" s="13" t="s">
        <v>39</v>
      </c>
      <c r="B30" s="14" t="s">
        <v>38</v>
      </c>
      <c r="C30" s="15"/>
      <c r="D30" s="24"/>
      <c r="E30" s="24"/>
      <c r="F30" s="24"/>
      <c r="G30" s="21" t="e">
        <f t="shared" si="1"/>
        <v>#DIV/0!</v>
      </c>
      <c r="H30" s="22" t="e">
        <f t="shared" ref="H30:H32" si="5">F30/C30</f>
        <v>#DIV/0!</v>
      </c>
      <c r="I30" s="29" t="e">
        <f t="shared" si="3"/>
        <v>#DIV/0!</v>
      </c>
      <c r="J30" s="28"/>
    </row>
    <row r="31" spans="1:10" s="36" customFormat="1" ht="15.75" hidden="1" customHeight="1" x14ac:dyDescent="0.25">
      <c r="A31" s="31" t="s">
        <v>41</v>
      </c>
      <c r="B31" s="32" t="s">
        <v>40</v>
      </c>
      <c r="C31" s="33"/>
      <c r="D31" s="34"/>
      <c r="E31" s="34"/>
      <c r="F31" s="34"/>
      <c r="G31" s="21" t="e">
        <f t="shared" si="1"/>
        <v>#DIV/0!</v>
      </c>
      <c r="H31" s="35" t="e">
        <f t="shared" si="5"/>
        <v>#DIV/0!</v>
      </c>
      <c r="I31" s="29" t="e">
        <f t="shared" si="3"/>
        <v>#DIV/0!</v>
      </c>
      <c r="J31" s="28"/>
    </row>
    <row r="32" spans="1:10" ht="19.5" hidden="1" customHeight="1" x14ac:dyDescent="0.25">
      <c r="A32" s="18" t="s">
        <v>43</v>
      </c>
      <c r="B32" s="19" t="s">
        <v>42</v>
      </c>
      <c r="C32" s="20"/>
      <c r="D32" s="23"/>
      <c r="E32" s="23"/>
      <c r="F32" s="23"/>
      <c r="G32" s="21" t="e">
        <f t="shared" si="1"/>
        <v>#DIV/0!</v>
      </c>
      <c r="H32" s="22" t="e">
        <f t="shared" si="5"/>
        <v>#DIV/0!</v>
      </c>
      <c r="I32" s="29" t="e">
        <f t="shared" si="3"/>
        <v>#DIV/0!</v>
      </c>
      <c r="J32" s="28"/>
    </row>
    <row r="33" spans="1:10" ht="15.75" x14ac:dyDescent="0.25">
      <c r="A33" s="26" t="s">
        <v>46</v>
      </c>
      <c r="B33" s="26"/>
      <c r="C33" s="27" t="e">
        <f>C7+#REF!</f>
        <v>#REF!</v>
      </c>
      <c r="D33" s="24">
        <f>D7</f>
        <v>71047617</v>
      </c>
      <c r="E33" s="24">
        <f>E7</f>
        <v>70203336</v>
      </c>
      <c r="F33" s="24">
        <f>F7</f>
        <v>70179420.100000009</v>
      </c>
      <c r="G33" s="16">
        <f t="shared" si="1"/>
        <v>0.98778007009017643</v>
      </c>
      <c r="H33" s="24" t="e">
        <f>H7</f>
        <v>#REF!</v>
      </c>
      <c r="I33" s="30">
        <f t="shared" si="3"/>
        <v>0.99965933385273897</v>
      </c>
      <c r="J33" s="43"/>
    </row>
    <row r="34" spans="1:10" ht="15.75" x14ac:dyDescent="0.25">
      <c r="A34" s="8"/>
      <c r="B34" s="8"/>
      <c r="C34" s="8"/>
      <c r="D34" s="8"/>
      <c r="E34" s="8"/>
      <c r="F34" s="8"/>
      <c r="G34" s="8"/>
      <c r="H34" s="9"/>
    </row>
    <row r="35" spans="1:10" ht="15.75" x14ac:dyDescent="0.25">
      <c r="A35" s="8"/>
      <c r="B35" s="8"/>
      <c r="C35" s="8"/>
      <c r="D35" s="8"/>
      <c r="E35" s="8"/>
      <c r="F35" s="8"/>
      <c r="G35" s="8"/>
    </row>
  </sheetData>
  <mergeCells count="11">
    <mergeCell ref="A2:J2"/>
    <mergeCell ref="J4:J5"/>
    <mergeCell ref="I4:I5"/>
    <mergeCell ref="H4:H5"/>
    <mergeCell ref="B4:B5"/>
    <mergeCell ref="A4:A5"/>
    <mergeCell ref="G4:G5"/>
    <mergeCell ref="F4:F5"/>
    <mergeCell ref="E4:E5"/>
    <mergeCell ref="C4:C5"/>
    <mergeCell ref="D4:D5"/>
  </mergeCells>
  <pageMargins left="0.19685039370078741" right="0.19685039370078741" top="0.59055118110236227" bottom="0" header="0" footer="0"/>
  <pageSetup paperSize="9" scale="60" fitToWidth="2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Петухова В. А.</cp:lastModifiedBy>
  <cp:lastPrinted>2023-07-20T05:48:06Z</cp:lastPrinted>
  <dcterms:created xsi:type="dcterms:W3CDTF">2016-07-05T13:04:41Z</dcterms:created>
  <dcterms:modified xsi:type="dcterms:W3CDTF">2024-02-19T08:33:26Z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