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42024\МАТЕРИАЛЫ К ГОДОВОМУ ОТЧЕТУ\"/>
    </mc:Choice>
  </mc:AlternateContent>
  <xr:revisionPtr revIDLastSave="0" documentId="8_{EF9505AC-0475-46A0-A1C0-882F71BF2BB6}" xr6:coauthVersionLast="47" xr6:coauthVersionMax="47" xr10:uidLastSave="{00000000-0000-0000-0000-000000000000}"/>
  <bookViews>
    <workbookView xWindow="-120" yWindow="-120" windowWidth="29040" windowHeight="15840"/>
  </bookViews>
  <sheets>
    <sheet name="Документ" sheetId="2" r:id="rId1"/>
  </sheets>
  <definedNames>
    <definedName name="_xlnm._FilterDatabase" localSheetId="0" hidden="1">Документ!$A$6:$N$202</definedName>
    <definedName name="_xlnm.Print_Titles" localSheetId="0">Документ!$3:$6</definedName>
    <definedName name="_xlnm.Print_Area" localSheetId="0">Документ!$A$1:$H$202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2" i="2" l="1"/>
  <c r="F155" i="2"/>
  <c r="F52" i="2"/>
  <c r="F51" i="2" s="1"/>
  <c r="H51" i="2" s="1"/>
  <c r="F15" i="2"/>
  <c r="H15" i="2" s="1"/>
  <c r="F9" i="2"/>
  <c r="H9" i="2"/>
  <c r="D155" i="2"/>
  <c r="D69" i="2"/>
  <c r="D68" i="2" s="1"/>
  <c r="E155" i="2"/>
  <c r="E115" i="2" s="1"/>
  <c r="E114" i="2" s="1"/>
  <c r="E202" i="2" s="1"/>
  <c r="H10" i="2"/>
  <c r="H11" i="2"/>
  <c r="H12" i="2"/>
  <c r="H13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9" i="2"/>
  <c r="H70" i="2"/>
  <c r="H71" i="2"/>
  <c r="H72" i="2"/>
  <c r="H73" i="2"/>
  <c r="H75" i="2"/>
  <c r="H76" i="2"/>
  <c r="H77" i="2"/>
  <c r="H78" i="2"/>
  <c r="H79" i="2"/>
  <c r="H80" i="2"/>
  <c r="H81" i="2"/>
  <c r="H82" i="2"/>
  <c r="H84" i="2"/>
  <c r="H85" i="2"/>
  <c r="H86" i="2"/>
  <c r="H87" i="2"/>
  <c r="H88" i="2"/>
  <c r="H89" i="2"/>
  <c r="H90" i="2"/>
  <c r="H91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7" i="2"/>
  <c r="H118" i="2"/>
  <c r="H119" i="2"/>
  <c r="H120" i="2"/>
  <c r="H121" i="2"/>
  <c r="H122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4" i="2"/>
  <c r="H195" i="2"/>
  <c r="H196" i="2"/>
  <c r="H197" i="2"/>
  <c r="H198" i="2"/>
  <c r="H199" i="2"/>
  <c r="H200" i="2"/>
  <c r="H201" i="2"/>
  <c r="G202" i="2"/>
  <c r="F138" i="2"/>
  <c r="F123" i="2" s="1"/>
  <c r="F74" i="2"/>
  <c r="E138" i="2"/>
  <c r="H138" i="2" s="1"/>
  <c r="F116" i="2"/>
  <c r="F115" i="2"/>
  <c r="F114" i="2"/>
  <c r="E83" i="2"/>
  <c r="H83" i="2" s="1"/>
  <c r="E74" i="2"/>
  <c r="H74" i="2" s="1"/>
  <c r="E60" i="2"/>
  <c r="H60" i="2" s="1"/>
  <c r="E24" i="2"/>
  <c r="H24" i="2"/>
  <c r="D123" i="2"/>
  <c r="J158" i="2"/>
  <c r="M158" i="2"/>
  <c r="J159" i="2"/>
  <c r="M159" i="2"/>
  <c r="M194" i="2"/>
  <c r="M198" i="2"/>
  <c r="J194" i="2"/>
  <c r="J198" i="2"/>
  <c r="M129" i="2"/>
  <c r="J129" i="2"/>
  <c r="N128" i="2"/>
  <c r="N123" i="2" s="1"/>
  <c r="L128" i="2"/>
  <c r="L123" i="2" s="1"/>
  <c r="K128" i="2"/>
  <c r="I128" i="2"/>
  <c r="N90" i="2"/>
  <c r="M90" i="2" s="1"/>
  <c r="L90" i="2"/>
  <c r="L83" i="2" s="1"/>
  <c r="K90" i="2"/>
  <c r="I90" i="2"/>
  <c r="J90" i="2"/>
  <c r="M91" i="2"/>
  <c r="J91" i="2"/>
  <c r="N155" i="2"/>
  <c r="L155" i="2"/>
  <c r="M155" i="2" s="1"/>
  <c r="K155" i="2"/>
  <c r="I155" i="2"/>
  <c r="N153" i="2"/>
  <c r="M153" i="2" s="1"/>
  <c r="L153" i="2"/>
  <c r="K153" i="2"/>
  <c r="I153" i="2"/>
  <c r="J153" i="2" s="1"/>
  <c r="M154" i="2"/>
  <c r="J154" i="2"/>
  <c r="M172" i="2"/>
  <c r="M171" i="2"/>
  <c r="M149" i="2"/>
  <c r="J149" i="2"/>
  <c r="I145" i="2"/>
  <c r="K145" i="2"/>
  <c r="J145" i="2" s="1"/>
  <c r="L145" i="2"/>
  <c r="M145" i="2" s="1"/>
  <c r="N145" i="2"/>
  <c r="M135" i="2"/>
  <c r="M134" i="2"/>
  <c r="J134" i="2"/>
  <c r="J123" i="2" s="1"/>
  <c r="M181" i="2"/>
  <c r="M180" i="2"/>
  <c r="M179" i="2"/>
  <c r="M173" i="2"/>
  <c r="M170" i="2"/>
  <c r="N178" i="2"/>
  <c r="L178" i="2"/>
  <c r="M178" i="2" s="1"/>
  <c r="I178" i="2"/>
  <c r="I132" i="2"/>
  <c r="K132" i="2"/>
  <c r="J132" i="2"/>
  <c r="L132" i="2"/>
  <c r="M132" i="2" s="1"/>
  <c r="N132" i="2"/>
  <c r="M133" i="2"/>
  <c r="J135" i="2"/>
  <c r="J133" i="2"/>
  <c r="M193" i="2"/>
  <c r="J193" i="2"/>
  <c r="N119" i="2"/>
  <c r="M119" i="2" s="1"/>
  <c r="N117" i="2"/>
  <c r="N84" i="2"/>
  <c r="N83" i="2"/>
  <c r="M83" i="2" s="1"/>
  <c r="N81" i="2"/>
  <c r="M81" i="2" s="1"/>
  <c r="N79" i="2"/>
  <c r="N72" i="2"/>
  <c r="N69" i="2"/>
  <c r="N68" i="2" s="1"/>
  <c r="N61" i="2"/>
  <c r="N60" i="2" s="1"/>
  <c r="M60" i="2" s="1"/>
  <c r="N58" i="2"/>
  <c r="N57" i="2"/>
  <c r="M57" i="2" s="1"/>
  <c r="N55" i="2"/>
  <c r="N53" i="2"/>
  <c r="N44" i="2"/>
  <c r="N42" i="2"/>
  <c r="N40" i="2"/>
  <c r="M40" i="2" s="1"/>
  <c r="N35" i="2"/>
  <c r="N33" i="2" s="1"/>
  <c r="N26" i="2"/>
  <c r="M26" i="2" s="1"/>
  <c r="N9" i="2"/>
  <c r="N8" i="2" s="1"/>
  <c r="K119" i="2"/>
  <c r="J119" i="2" s="1"/>
  <c r="K117" i="2"/>
  <c r="J117" i="2" s="1"/>
  <c r="K84" i="2"/>
  <c r="K81" i="2"/>
  <c r="K79" i="2"/>
  <c r="K78" i="2" s="1"/>
  <c r="K72" i="2"/>
  <c r="K69" i="2"/>
  <c r="K61" i="2"/>
  <c r="K60" i="2"/>
  <c r="K58" i="2"/>
  <c r="K57" i="2" s="1"/>
  <c r="J57" i="2" s="1"/>
  <c r="K55" i="2"/>
  <c r="J55" i="2" s="1"/>
  <c r="K53" i="2"/>
  <c r="K44" i="2"/>
  <c r="K42" i="2"/>
  <c r="K40" i="2"/>
  <c r="J40" i="2" s="1"/>
  <c r="K35" i="2"/>
  <c r="K33" i="2" s="1"/>
  <c r="K26" i="2"/>
  <c r="K25" i="2" s="1"/>
  <c r="K9" i="2"/>
  <c r="J9" i="2" s="1"/>
  <c r="M152" i="2"/>
  <c r="M151" i="2"/>
  <c r="M120" i="2"/>
  <c r="M118" i="2"/>
  <c r="M110" i="2"/>
  <c r="M80" i="2"/>
  <c r="M73" i="2"/>
  <c r="M65" i="2"/>
  <c r="M64" i="2"/>
  <c r="M63" i="2"/>
  <c r="M62" i="2"/>
  <c r="M59" i="2"/>
  <c r="M56" i="2"/>
  <c r="M54" i="2"/>
  <c r="M47" i="2"/>
  <c r="M46" i="2"/>
  <c r="M45" i="2"/>
  <c r="M43" i="2"/>
  <c r="M41" i="2"/>
  <c r="M27" i="2"/>
  <c r="M23" i="2"/>
  <c r="M20" i="2"/>
  <c r="M19" i="2"/>
  <c r="M16" i="2"/>
  <c r="M13" i="2"/>
  <c r="M12" i="2"/>
  <c r="M11" i="2"/>
  <c r="M10" i="2"/>
  <c r="J152" i="2"/>
  <c r="J151" i="2"/>
  <c r="J120" i="2"/>
  <c r="J118" i="2"/>
  <c r="J110" i="2"/>
  <c r="J80" i="2"/>
  <c r="J73" i="2"/>
  <c r="J65" i="2"/>
  <c r="J64" i="2"/>
  <c r="J63" i="2"/>
  <c r="J62" i="2"/>
  <c r="J59" i="2"/>
  <c r="J56" i="2"/>
  <c r="J54" i="2"/>
  <c r="J47" i="2"/>
  <c r="J46" i="2"/>
  <c r="J45" i="2"/>
  <c r="J43" i="2"/>
  <c r="J41" i="2"/>
  <c r="J27" i="2"/>
  <c r="J23" i="2"/>
  <c r="J20" i="2"/>
  <c r="J19" i="2"/>
  <c r="J16" i="2"/>
  <c r="J13" i="2"/>
  <c r="J12" i="2"/>
  <c r="J11" i="2"/>
  <c r="J10" i="2"/>
  <c r="I9" i="2"/>
  <c r="I8" i="2"/>
  <c r="I26" i="2"/>
  <c r="I25" i="2"/>
  <c r="I24" i="2" s="1"/>
  <c r="I35" i="2"/>
  <c r="I33" i="2" s="1"/>
  <c r="I40" i="2"/>
  <c r="I39" i="2" s="1"/>
  <c r="I38" i="2" s="1"/>
  <c r="I42" i="2"/>
  <c r="J42" i="2" s="1"/>
  <c r="I44" i="2"/>
  <c r="I53" i="2"/>
  <c r="I52" i="2"/>
  <c r="I51" i="2" s="1"/>
  <c r="I55" i="2"/>
  <c r="I58" i="2"/>
  <c r="I57" i="2"/>
  <c r="I61" i="2"/>
  <c r="J61" i="2" s="1"/>
  <c r="I72" i="2"/>
  <c r="I69" i="2"/>
  <c r="I68" i="2"/>
  <c r="I79" i="2"/>
  <c r="I78" i="2" s="1"/>
  <c r="I74" i="2" s="1"/>
  <c r="I81" i="2"/>
  <c r="I84" i="2"/>
  <c r="J84" i="2" s="1"/>
  <c r="L15" i="2"/>
  <c r="L14" i="2" s="1"/>
  <c r="L44" i="2"/>
  <c r="M44" i="2"/>
  <c r="L26" i="2"/>
  <c r="L25" i="2" s="1"/>
  <c r="L24" i="2" s="1"/>
  <c r="L9" i="2"/>
  <c r="L8" i="2"/>
  <c r="L35" i="2"/>
  <c r="L33" i="2" s="1"/>
  <c r="L40" i="2"/>
  <c r="L42" i="2"/>
  <c r="L39" i="2" s="1"/>
  <c r="L38" i="2" s="1"/>
  <c r="L53" i="2"/>
  <c r="M53" i="2" s="1"/>
  <c r="L55" i="2"/>
  <c r="M55" i="2" s="1"/>
  <c r="L58" i="2"/>
  <c r="L57" i="2"/>
  <c r="L61" i="2"/>
  <c r="L60" i="2"/>
  <c r="L72" i="2"/>
  <c r="L69" i="2" s="1"/>
  <c r="L79" i="2"/>
  <c r="L81" i="2"/>
  <c r="L84" i="2"/>
  <c r="M84" i="2"/>
  <c r="I117" i="2"/>
  <c r="I116" i="2" s="1"/>
  <c r="L117" i="2"/>
  <c r="M117" i="2"/>
  <c r="I119" i="2"/>
  <c r="L119" i="2"/>
  <c r="K15" i="2"/>
  <c r="K14" i="2" s="1"/>
  <c r="I15" i="2"/>
  <c r="I14" i="2" s="1"/>
  <c r="N15" i="2"/>
  <c r="N14" i="2"/>
  <c r="K83" i="2"/>
  <c r="K52" i="2"/>
  <c r="J52" i="2" s="1"/>
  <c r="J44" i="2"/>
  <c r="K123" i="2"/>
  <c r="K116" i="2"/>
  <c r="N52" i="2"/>
  <c r="M52" i="2" s="1"/>
  <c r="J72" i="2"/>
  <c r="I123" i="2"/>
  <c r="M72" i="2"/>
  <c r="J81" i="2"/>
  <c r="M79" i="2"/>
  <c r="K39" i="2"/>
  <c r="J39" i="2" s="1"/>
  <c r="J155" i="2"/>
  <c r="L116" i="2"/>
  <c r="L114" i="2" s="1"/>
  <c r="L78" i="2"/>
  <c r="L74" i="2" s="1"/>
  <c r="L52" i="2"/>
  <c r="L51" i="2" s="1"/>
  <c r="M42" i="2"/>
  <c r="J35" i="2"/>
  <c r="J53" i="2"/>
  <c r="M58" i="2"/>
  <c r="M9" i="2"/>
  <c r="J26" i="2"/>
  <c r="N78" i="2"/>
  <c r="N74" i="2" s="1"/>
  <c r="M74" i="2" s="1"/>
  <c r="J128" i="2"/>
  <c r="K115" i="2"/>
  <c r="J58" i="2"/>
  <c r="F193" i="2"/>
  <c r="H193" i="2" s="1"/>
  <c r="F178" i="2"/>
  <c r="H178" i="2"/>
  <c r="E7" i="2"/>
  <c r="H155" i="2"/>
  <c r="K68" i="2"/>
  <c r="J68" i="2"/>
  <c r="J69" i="2"/>
  <c r="N51" i="2"/>
  <c r="D115" i="2"/>
  <c r="D114" i="2" s="1"/>
  <c r="H114" i="2" s="1"/>
  <c r="F8" i="2"/>
  <c r="H8" i="2" s="1"/>
  <c r="H116" i="2"/>
  <c r="J25" i="2" l="1"/>
  <c r="K24" i="2"/>
  <c r="J24" i="2" s="1"/>
  <c r="J116" i="2"/>
  <c r="J14" i="2"/>
  <c r="J33" i="2"/>
  <c r="M8" i="2"/>
  <c r="H68" i="2"/>
  <c r="D7" i="2"/>
  <c r="L7" i="2"/>
  <c r="L202" i="2" s="1"/>
  <c r="M14" i="2"/>
  <c r="M123" i="2"/>
  <c r="I114" i="2"/>
  <c r="I115" i="2"/>
  <c r="J115" i="2" s="1"/>
  <c r="M51" i="2"/>
  <c r="L68" i="2"/>
  <c r="M69" i="2"/>
  <c r="M33" i="2"/>
  <c r="K74" i="2"/>
  <c r="J74" i="2" s="1"/>
  <c r="J78" i="2"/>
  <c r="M68" i="2"/>
  <c r="J15" i="2"/>
  <c r="J79" i="2"/>
  <c r="H115" i="2"/>
  <c r="M35" i="2"/>
  <c r="M15" i="2"/>
  <c r="I60" i="2"/>
  <c r="I7" i="2" s="1"/>
  <c r="E123" i="2"/>
  <c r="H123" i="2" s="1"/>
  <c r="H52" i="2"/>
  <c r="K114" i="2"/>
  <c r="L115" i="2"/>
  <c r="K38" i="2"/>
  <c r="J38" i="2" s="1"/>
  <c r="N116" i="2"/>
  <c r="K8" i="2"/>
  <c r="N25" i="2"/>
  <c r="F14" i="2"/>
  <c r="K51" i="2"/>
  <c r="J51" i="2" s="1"/>
  <c r="M61" i="2"/>
  <c r="M128" i="2"/>
  <c r="M78" i="2"/>
  <c r="I83" i="2"/>
  <c r="J83" i="2" s="1"/>
  <c r="N39" i="2"/>
  <c r="N38" i="2" l="1"/>
  <c r="M39" i="2"/>
  <c r="N114" i="2"/>
  <c r="M116" i="2"/>
  <c r="N115" i="2"/>
  <c r="M115" i="2" s="1"/>
  <c r="D202" i="2"/>
  <c r="H7" i="2"/>
  <c r="J60" i="2"/>
  <c r="J114" i="2"/>
  <c r="J8" i="2"/>
  <c r="K7" i="2"/>
  <c r="J7" i="2" s="1"/>
  <c r="H14" i="2"/>
  <c r="F7" i="2"/>
  <c r="F202" i="2" s="1"/>
  <c r="I202" i="2"/>
  <c r="M25" i="2"/>
  <c r="N24" i="2"/>
  <c r="M24" i="2" s="1"/>
  <c r="H202" i="2" l="1"/>
  <c r="K202" i="2"/>
  <c r="J202" i="2" s="1"/>
  <c r="M114" i="2"/>
  <c r="M38" i="2"/>
  <c r="N7" i="2"/>
  <c r="M7" i="2" s="1"/>
  <c r="N202" i="2" l="1"/>
  <c r="M202" i="2" s="1"/>
</calcChain>
</file>

<file path=xl/sharedStrings.xml><?xml version="1.0" encoding="utf-8"?>
<sst xmlns="http://schemas.openxmlformats.org/spreadsheetml/2006/main" count="369" uniqueCount="358">
  <si>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</si>
  <si>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</si>
  <si>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</si>
  <si>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</si>
  <si>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</si>
  <si>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</si>
  <si>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</si>
  <si>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</si>
  <si>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</si>
  <si>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</si>
  <si>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</si>
  <si>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</si>
  <si>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</si>
  <si>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</si>
  <si>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</si>
  <si>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</si>
  <si>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</si>
  <si>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</si>
  <si>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</si>
  <si>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</si>
  <si>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</si>
  <si>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</si>
  <si>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</si>
  <si>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</si>
  <si>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</si>
  <si>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</si>
  <si>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</si>
  <si>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</si>
  <si>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</si>
  <si>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</si>
  <si>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</si>
  <si>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</si>
  <si>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</si>
  <si>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</si>
  <si>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</si>
  <si>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</si>
  <si>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</si>
  <si>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</si>
  <si>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</si>
  <si>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</si>
  <si>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</si>
  <si>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</si>
  <si>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</si>
  <si>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</si>
  <si>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</si>
  <si>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</si>
  <si>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</si>
  <si>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</si>
  <si>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</si>
  <si>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</si>
  <si>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</si>
  <si>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</si>
  <si>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</si>
  <si>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</si>
  <si>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</si>
  <si>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</si>
  <si>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</si>
  <si>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</si>
  <si>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</si>
  <si>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</si>
  <si>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</si>
  <si>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</si>
  <si>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</si>
  <si>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</si>
  <si>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</si>
  <si>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</si>
  <si>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</si>
  <si>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</si>
  <si>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</si>
  <si>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>(с учётом изменений)</t>
  </si>
  <si>
    <t xml:space="preserve">
Единый сельскохозяйственный налог
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</si>
  <si>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</si>
  <si>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</si>
  <si>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</si>
  <si>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</si>
  <si>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</si>
  <si>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</si>
  <si>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</si>
  <si>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</si>
  <si>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</si>
  <si>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</si>
  <si>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>000 1 14 06010 00 0000 430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</si>
  <si>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</si>
  <si>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</si>
  <si>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</si>
  <si>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</si>
  <si>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</si>
  <si>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</si>
  <si>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</si>
  <si>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</si>
  <si>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</si>
  <si>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</si>
  <si>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</si>
  <si>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</si>
  <si>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</si>
  <si>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</si>
  <si>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</si>
  <si>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</si>
  <si>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</si>
  <si>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</si>
  <si>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</si>
  <si>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</si>
  <si>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</si>
  <si>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</si>
  <si>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</si>
  <si>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</si>
  <si>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</si>
  <si>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</si>
  <si>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</si>
  <si>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</si>
  <si>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</si>
  <si>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</si>
  <si>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</si>
  <si>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</si>
  <si>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</si>
  <si>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</si>
  <si>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</si>
  <si>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</si>
  <si>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</si>
  <si>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</si>
  <si>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</si>
  <si>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</si>
  <si>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</si>
  <si>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</si>
  <si>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</si>
  <si>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</si>
  <si>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</si>
  <si>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</si>
  <si>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</si>
  <si>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</si>
  <si>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</si>
  <si>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</si>
  <si>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</si>
  <si>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</si>
  <si>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</si>
  <si>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</si>
  <si>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</si>
  <si>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</si>
  <si>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</si>
  <si>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</si>
  <si>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</si>
  <si>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</si>
  <si>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</si>
  <si>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</si>
  <si>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</si>
  <si>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</si>
  <si>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</si>
  <si>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</si>
  <si>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</si>
  <si>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</si>
  <si>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</si>
  <si>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</si>
  <si>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</si>
  <si>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</si>
  <si>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</si>
  <si>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</si>
  <si>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</si>
  <si>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</si>
  <si>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</si>
  <si>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</si>
  <si>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</si>
  <si>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000 1 14 06000 00 0000 430</t>
  </si>
  <si>
    <t>000 1 16 00000 00 0000 000</t>
  </si>
  <si>
    <t>Решение от 19.08.2016 № 5-201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</si>
  <si>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организации культуры</t>
  </si>
  <si>
    <t>на осуществление первичного воинского учета на территориях, где отсутствуют военные комиссариаты</t>
  </si>
  <si>
    <t>000 2 19 60010 05 0000 151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</si>
  <si>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</si>
  <si>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</si>
  <si>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</si>
  <si>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</si>
  <si>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</si>
  <si>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</si>
  <si>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</si>
  <si>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</si>
  <si>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</si>
  <si>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</si>
  <si>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Субвенции бюджетам муниципальных образований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</si>
  <si>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</si>
  <si>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</si>
  <si>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</si>
  <si>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000  1 11 05013 05 0000 120</t>
  </si>
  <si>
    <t>000 1 12 01041 01 0000 120</t>
  </si>
  <si>
    <t>000 1 0504000 02 0000 110</t>
  </si>
  <si>
    <t>000 1 0504020 02 0000 110</t>
  </si>
  <si>
    <t>Налог, взимаемый в сввязи с применением патентной системы налогооблажения</t>
  </si>
  <si>
    <t>Налог, взимаемый в сввязи с применением патентной системы налогооблажения, зачисляемый в бюджеты муниципальных районов</t>
  </si>
  <si>
    <t xml:space="preserve"> (первоначальный)           </t>
  </si>
  <si>
    <t>000 2 02 35082 05 0000 150</t>
  </si>
  <si>
    <t>000 2 02 30029 00 0000 150</t>
  </si>
  <si>
    <t>000 2 02 30029 05 0000 150</t>
  </si>
  <si>
    <t>000 2 02 35118 00 0000 150</t>
  </si>
  <si>
    <t>000 2 02 35118 05 0000 150</t>
  </si>
  <si>
    <t>000 2 02 30024 00 0000 150</t>
  </si>
  <si>
    <t>000 2 02 03024 05 0000 150</t>
  </si>
  <si>
    <t>000 2 02 35082 00 0000 150</t>
  </si>
  <si>
    <t>000 2 02 49999 05 0000 150</t>
  </si>
  <si>
    <t>000 2 02 49999 00 0000 150</t>
  </si>
  <si>
    <t>000 2 02 40014 05 0000 150</t>
  </si>
  <si>
    <t>000 2 02 40014 00 0000 150</t>
  </si>
  <si>
    <t>000 2 02 04000 00 0000 150</t>
  </si>
  <si>
    <t>на передаваемые полномочия по осуществлению внутреннего контроля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</si>
  <si>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</si>
  <si>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</si>
  <si>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</si>
  <si>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</si>
  <si>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</si>
  <si>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</si>
  <si>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</si>
  <si>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</si>
  <si>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</si>
  <si>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000 1 12 01042 01 0000 120</t>
  </si>
  <si>
    <t>Плата за размещение коммунальных отходов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</si>
  <si>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</si>
  <si>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</si>
  <si>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</t>
  </si>
  <si>
    <t xml:space="preserve">субвенции бюджетам муниципальных районов  (городских округов)  на предоставление мер социальной поддержки работникам образовательных организаций, работающим в сельской местности или поселках городского типа </t>
  </si>
  <si>
    <t>000 1 16 01050 01 0000 140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</si>
  <si>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</si>
  <si>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</si>
  <si>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</si>
  <si>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</si>
  <si>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</si>
  <si>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</si>
  <si>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</si>
  <si>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</si>
  <si>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</si>
  <si>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000 1 16 01073 01 0000 140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</si>
  <si>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</si>
  <si>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</si>
  <si>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</si>
  <si>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000 1 16 01083 01 0000 140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</si>
  <si>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</si>
  <si>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</si>
  <si>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</si>
  <si>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000 1 16 01143 01 0000 140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</si>
  <si>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</si>
  <si>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000 1 16 01190 01 0000 140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</si>
  <si>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</si>
  <si>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</si>
  <si>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</si>
  <si>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</si>
  <si>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</si>
  <si>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</si>
  <si>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</si>
  <si>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</si>
  <si>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</si>
  <si>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</si>
  <si>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</si>
  <si>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</si>
  <si>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</si>
  <si>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</si>
  <si>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</si>
  <si>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000 2 02 20216 00 0000 150</t>
  </si>
  <si>
    <t>000 2 02 20216 05 0000 150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</si>
  <si>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</si>
  <si>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</si>
  <si>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000 2 02 25228 05 0000 150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</si>
  <si>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</si>
  <si>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</si>
  <si>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</si>
  <si>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</si>
  <si>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</si>
  <si>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000 2 02 25467 00 0000 150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</si>
  <si>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</si>
  <si>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</si>
  <si>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</si>
  <si>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000 2 02 25497 00 0000 150</t>
  </si>
  <si>
    <t xml:space="preserve"> Субсидии бюджетам  на реализацию мероприятий по обеспечению жильем молодых семей</t>
  </si>
  <si>
    <t>000 2 02 25497 05 0000 150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</si>
  <si>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</si>
  <si>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000 2 02 25519 00 0000 150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</si>
  <si>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</si>
  <si>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</si>
  <si>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000 2 02 29999 00 0000 150</t>
  </si>
  <si>
    <t>000 2 02 29999 05 0000 150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</si>
  <si>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</si>
  <si>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</si>
  <si>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</si>
  <si>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</si>
  <si>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</si>
  <si>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</si>
  <si>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</si>
  <si>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субвенции бюджетам муниципальных районов  на осуществление отдельных полномочий в сфере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</si>
  <si>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</si>
  <si>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</si>
  <si>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развитие материально-технической базы  муниципальных образовательных организаций в сфере физической культуры и спорта</t>
  </si>
  <si>
    <t>000 116115001 0000 140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</si>
  <si>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</si>
  <si>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</si>
  <si>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</si>
  <si>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</si>
  <si>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</si>
  <si>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</si>
  <si>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установленныегГлавой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</si>
  <si>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</si>
  <si>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</si>
  <si>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000 1160117001 0000 140</t>
  </si>
  <si>
    <t>000 1160117301 0000 140</t>
  </si>
  <si>
    <t>000 116012000 0000 140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</si>
  <si>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</si>
  <si>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000 1161012301 0000 1410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</si>
  <si>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</si>
  <si>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достижение показателей деятельности органов исполнительной власти субъектов Российсклой Федерации</t>
  </si>
  <si>
    <t>субсидии на проведение ремонта спортивных сооружений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</si>
  <si>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</si>
  <si>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</si>
  <si>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</si>
  <si>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</si>
  <si>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</si>
  <si>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</si>
  <si>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на подготовку проектов межевания земельных участков и проведение кадастровых работ</t>
  </si>
  <si>
    <t>субсидии на модернизацию школьных столовых муниципальных общеобразовательных организаций Брянской области</t>
  </si>
  <si>
    <t>субвенции на организацию и осуществление деятельности по опеке и попечительству</t>
  </si>
  <si>
    <t>приведение в нормативное состояние и оборудование системы обеспечения безопасности объектов транспортной инфраструктуры автомобильного траспорта</t>
  </si>
  <si>
    <t>000 2 02 20000 00 0000 150</t>
  </si>
  <si>
    <t>000 2 02 19999 05 0000 150</t>
  </si>
  <si>
    <t>000 2 02 19999 00 0000 150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</si>
  <si>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</si>
  <si>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</si>
  <si>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</si>
  <si>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</si>
  <si>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</si>
  <si>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000 2 02 25519 05 0000 150</t>
  </si>
  <si>
    <t>000 2 02 03000 00 0000 150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</si>
  <si>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</si>
  <si>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</si>
  <si>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</si>
  <si>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000 202351200050 150</t>
  </si>
  <si>
    <t>полномочия по осуществлению муниципального контроля в сфере благоустройства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</si>
  <si>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</si>
  <si>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</si>
  <si>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</si>
  <si>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</si>
  <si>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</si>
  <si>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районорв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</si>
  <si>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Сумма                                      на 2023 год                                                       </t>
  </si>
  <si>
    <t>Решение от 12.12.2022  № 6-253</t>
  </si>
  <si>
    <t>Решение от 31.10.23 №6-318</t>
  </si>
  <si>
    <t>Решение от 15.12.2023 №6-331</t>
  </si>
  <si>
    <t>Решение от 25.12.2023 №6-341</t>
  </si>
  <si>
    <t>Сведения о внесенных в течение 2023 года изменениях в Решение Жирятинского районного Совета народных депутатов №6-253 от 12.12.2022 года"О  бюджете Жирятинского муниципального района Брянской области на 2023 год и на плановый период 2024 и 2025 годов в части доходов</t>
  </si>
  <si>
    <t>000 2 02 45303 05 0000 150</t>
  </si>
  <si>
    <t>Межбюджетные трансферты бюджетам 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</si>
  <si>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000 11601093 00 0000 140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</si>
  <si>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</si>
  <si>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</si>
  <si>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</si>
  <si>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000 2022007700 0000 150</t>
  </si>
  <si>
    <t>Субсидии бюджетам  на софинансирование капитальных вложений в объекты муниципальной собственности</t>
  </si>
  <si>
    <t>000 2022007705 0000 150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</si>
  <si>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</si>
  <si>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регулярных перевозок</t>
  </si>
  <si>
    <t xml:space="preserve"> 000 2024517900 0000 150</t>
  </si>
  <si>
    <t xml:space="preserve">  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</si>
  <si>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</si>
  <si>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</si>
  <si>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Сумма 
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</si>
</sst>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6" fillId="0" borderId="13">
      <alignment horizontal="left" wrapText="1" indent="2"/>
    </xf>
    <xf numFmtId="49" fontId="6" fillId="0" borderId="14">
      <alignment horizontal="center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15" applyNumberFormat="0" applyAlignment="0" applyProtection="0"/>
    <xf numFmtId="0" fontId="8" fillId="9" borderId="16" applyNumberFormat="0" applyAlignment="0" applyProtection="0"/>
    <xf numFmtId="0" fontId="9" fillId="9" borderId="15" applyNumberFormat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4" fillId="10" borderId="21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3" borderId="22" applyNumberFormat="0" applyFont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1" fillId="14" borderId="0" applyNumberFormat="0" applyBorder="0" applyAlignment="0" applyProtection="0"/>
  </cellStyleXfs>
  <cellXfs count="128">
    <xf numFmtId="0" fontId="0" fillId="0" borderId="0" xfId="0"/>
    <xf numFmtId="0" fontId="1" fillId="15" borderId="0" xfId="0" applyFont="1" applyFill="1"/>
    <xf numFmtId="0" fontId="22" fillId="15" borderId="0" xfId="0" applyFont="1" applyFill="1"/>
    <xf numFmtId="0" fontId="1" fillId="15" borderId="1" xfId="0" applyFont="1" applyFill="1" applyBorder="1" applyAlignment="1">
      <alignment horizontal="center" vertical="center" shrinkToFit="1"/>
    </xf>
    <xf numFmtId="0" fontId="22" fillId="15" borderId="0" xfId="0" applyFont="1" applyFill="1" applyAlignment="1">
      <alignment vertical="center"/>
    </xf>
    <xf numFmtId="4" fontId="1" fillId="15" borderId="1" xfId="0" applyNumberFormat="1" applyFont="1" applyFill="1" applyBorder="1" applyAlignment="1">
      <alignment horizontal="right" shrinkToFit="1"/>
    </xf>
    <xf numFmtId="4" fontId="1" fillId="15" borderId="0" xfId="0" applyNumberFormat="1" applyFont="1" applyFill="1" applyAlignment="1">
      <alignment wrapText="1"/>
    </xf>
    <xf numFmtId="4" fontId="1" fillId="15" borderId="0" xfId="0" applyNumberFormat="1" applyFont="1" applyFill="1"/>
    <xf numFmtId="4" fontId="1" fillId="15" borderId="0" xfId="0" applyNumberFormat="1" applyFont="1" applyFill="1" applyAlignment="1">
      <alignment horizontal="right"/>
    </xf>
    <xf numFmtId="4" fontId="22" fillId="15" borderId="0" xfId="0" applyNumberFormat="1" applyFont="1" applyFill="1"/>
    <xf numFmtId="0" fontId="1" fillId="0" borderId="1" xfId="0" applyFont="1" applyFill="1" applyBorder="1" applyAlignment="1">
      <alignment horizontal="center" vertical="top" shrinkToFit="1"/>
    </xf>
    <xf numFmtId="4" fontId="2" fillId="16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shrinkToFit="1"/>
    </xf>
    <xf numFmtId="4" fontId="2" fillId="16" borderId="1" xfId="0" applyNumberFormat="1" applyFont="1" applyFill="1" applyBorder="1" applyAlignment="1">
      <alignment horizontal="right" vertical="center" shrinkToFit="1"/>
    </xf>
    <xf numFmtId="4" fontId="2" fillId="17" borderId="1" xfId="0" applyNumberFormat="1" applyFont="1" applyFill="1" applyBorder="1" applyAlignment="1">
      <alignment horizontal="right" shrinkToFit="1"/>
    </xf>
    <xf numFmtId="0" fontId="1" fillId="15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2" fillId="15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vertical="center" shrinkToFit="1"/>
    </xf>
    <xf numFmtId="4" fontId="23" fillId="0" borderId="0" xfId="0" applyNumberFormat="1" applyFont="1"/>
    <xf numFmtId="0" fontId="23" fillId="0" borderId="0" xfId="0" applyFont="1"/>
    <xf numFmtId="4" fontId="1" fillId="15" borderId="2" xfId="0" applyNumberFormat="1" applyFont="1" applyFill="1" applyBorder="1" applyAlignment="1">
      <alignment horizontal="right" shrinkToFit="1"/>
    </xf>
    <xf numFmtId="4" fontId="2" fillId="15" borderId="2" xfId="0" applyNumberFormat="1" applyFont="1" applyFill="1" applyBorder="1" applyAlignment="1">
      <alignment horizontal="right" shrinkToFit="1"/>
    </xf>
    <xf numFmtId="0" fontId="1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right" shrinkToFit="1"/>
    </xf>
    <xf numFmtId="4" fontId="1" fillId="0" borderId="1" xfId="0" applyNumberFormat="1" applyFont="1" applyFill="1" applyBorder="1" applyAlignment="1">
      <alignment horizontal="right" shrinkToFit="1"/>
    </xf>
    <xf numFmtId="0" fontId="2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2" fillId="0" borderId="0" xfId="0" applyFont="1" applyFill="1"/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1" fillId="0" borderId="24" xfId="0" applyFont="1" applyBorder="1" applyAlignment="1">
      <alignment wrapText="1"/>
    </xf>
    <xf numFmtId="0" fontId="1" fillId="0" borderId="5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8" fillId="15" borderId="1" xfId="0" applyNumberFormat="1" applyFont="1" applyFill="1" applyBorder="1" applyAlignment="1">
      <alignment horizontal="right" shrinkToFit="1"/>
    </xf>
    <xf numFmtId="0" fontId="1" fillId="0" borderId="25" xfId="0" applyFont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wrapText="1"/>
    </xf>
    <xf numFmtId="4" fontId="2" fillId="0" borderId="9" xfId="0" applyNumberFormat="1" applyFont="1" applyBorder="1" applyAlignment="1"/>
    <xf numFmtId="4" fontId="1" fillId="0" borderId="1" xfId="0" applyNumberFormat="1" applyFont="1" applyBorder="1" applyAlignment="1"/>
    <xf numFmtId="4" fontId="1" fillId="0" borderId="9" xfId="0" applyNumberFormat="1" applyFont="1" applyBorder="1" applyAlignment="1"/>
    <xf numFmtId="4" fontId="1" fillId="0" borderId="2" xfId="0" applyNumberFormat="1" applyFont="1" applyBorder="1" applyAlignment="1"/>
    <xf numFmtId="4" fontId="2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29" fillId="0" borderId="9" xfId="0" applyNumberFormat="1" applyFont="1" applyBorder="1" applyAlignment="1"/>
    <xf numFmtId="4" fontId="29" fillId="0" borderId="1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left" wrapText="1"/>
    </xf>
    <xf numFmtId="4" fontId="28" fillId="15" borderId="9" xfId="0" applyNumberFormat="1" applyFont="1" applyFill="1" applyBorder="1" applyAlignment="1">
      <alignment horizontal="right" shrinkToFit="1"/>
    </xf>
    <xf numFmtId="4" fontId="29" fillId="0" borderId="1" xfId="0" applyNumberFormat="1" applyFont="1" applyBorder="1" applyAlignment="1"/>
    <xf numFmtId="4" fontId="29" fillId="0" borderId="1" xfId="0" applyNumberFormat="1" applyFont="1" applyBorder="1" applyAlignment="1">
      <alignment horizontal="right" wrapText="1"/>
    </xf>
    <xf numFmtId="0" fontId="28" fillId="0" borderId="1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4" fontId="1" fillId="0" borderId="11" xfId="0" applyNumberFormat="1" applyFont="1" applyBorder="1" applyAlignment="1"/>
    <xf numFmtId="0" fontId="1" fillId="0" borderId="1" xfId="0" applyFont="1" applyBorder="1" applyAlignment="1">
      <alignment wrapText="1"/>
    </xf>
    <xf numFmtId="4" fontId="1" fillId="15" borderId="9" xfId="0" applyNumberFormat="1" applyFont="1" applyFill="1" applyBorder="1" applyAlignment="1">
      <alignment horizontal="right" shrinkToFit="1"/>
    </xf>
    <xf numFmtId="173" fontId="1" fillId="0" borderId="1" xfId="26" applyFont="1" applyFill="1" applyBorder="1" applyAlignment="1">
      <alignment horizontal="left" wrapText="1"/>
    </xf>
    <xf numFmtId="173" fontId="1" fillId="15" borderId="1" xfId="26" applyFont="1" applyFill="1" applyBorder="1" applyAlignment="1">
      <alignment horizontal="left" wrapText="1"/>
    </xf>
    <xf numFmtId="173" fontId="1" fillId="0" borderId="1" xfId="26" applyFont="1" applyFill="1" applyBorder="1" applyAlignment="1">
      <alignment horizontal="right" wrapText="1"/>
    </xf>
    <xf numFmtId="173" fontId="28" fillId="0" borderId="1" xfId="26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wrapText="1"/>
    </xf>
    <xf numFmtId="4" fontId="1" fillId="15" borderId="3" xfId="0" applyNumberFormat="1" applyFont="1" applyFill="1" applyBorder="1" applyAlignment="1">
      <alignment horizontal="center" vertical="center" wrapText="1"/>
    </xf>
    <xf numFmtId="4" fontId="24" fillId="15" borderId="4" xfId="0" applyNumberFormat="1" applyFont="1" applyFill="1" applyBorder="1" applyAlignment="1">
      <alignment horizontal="center" vertical="center" wrapText="1"/>
    </xf>
    <xf numFmtId="4" fontId="24" fillId="15" borderId="2" xfId="0" applyNumberFormat="1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" fontId="28" fillId="0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8">
    <cellStyle name="xl34" xfId="1"/>
    <cellStyle name="xl52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206"/>
  <sheetViews>
    <sheetView showGridLines="0" showZeros="0" tabSelected="1" view="pageBreakPreview" zoomScale="71" zoomScaleNormal="70" zoomScaleSheetLayoutView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RowHeight="18.75" x14ac:dyDescent="0.3"/>
  <cols>
    <col min="1" max="1" width="33.7109375" style="36" customWidth="1"/>
    <col min="2" max="2" width="50.85546875" style="36" customWidth="1"/>
    <col min="3" max="3" width="22.28515625" style="36" customWidth="1"/>
    <col min="4" max="4" width="19.140625" style="36" customWidth="1"/>
    <col min="5" max="5" width="17.7109375" style="36" customWidth="1"/>
    <col min="6" max="6" width="18" style="36" customWidth="1"/>
    <col min="7" max="7" width="17.42578125" style="36" hidden="1" customWidth="1"/>
    <col min="8" max="8" width="23.42578125" style="37" customWidth="1"/>
    <col min="9" max="9" width="20.140625" style="7" hidden="1" customWidth="1"/>
    <col min="10" max="10" width="22" style="7" hidden="1" customWidth="1"/>
    <col min="11" max="11" width="20.140625" style="7" hidden="1" customWidth="1"/>
    <col min="12" max="13" width="20.5703125" style="7" hidden="1" customWidth="1"/>
    <col min="14" max="14" width="0.140625" style="7" customWidth="1"/>
    <col min="15" max="15" width="20.5703125" style="2" customWidth="1"/>
    <col min="16" max="16" width="21.5703125" style="2" customWidth="1"/>
    <col min="17" max="17" width="18.85546875" style="2" customWidth="1"/>
    <col min="18" max="16384" width="9.140625" style="2"/>
  </cols>
  <sheetData>
    <row r="1" spans="1:14" ht="72" customHeight="1" x14ac:dyDescent="0.3">
      <c r="A1" s="127" t="s">
        <v>341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51" customHeight="1" x14ac:dyDescent="0.3">
      <c r="A2" s="25"/>
      <c r="B2" s="25"/>
      <c r="C2" s="25"/>
      <c r="D2" s="25"/>
      <c r="E2" s="25"/>
      <c r="F2" s="25"/>
      <c r="G2" s="25"/>
      <c r="H2" s="117"/>
      <c r="I2" s="117"/>
      <c r="J2" s="15"/>
      <c r="K2" s="15"/>
      <c r="L2" s="8"/>
      <c r="M2" s="8"/>
      <c r="N2" s="8" t="s">
        <v>56</v>
      </c>
    </row>
    <row r="3" spans="1:14" ht="45" customHeight="1" x14ac:dyDescent="0.3">
      <c r="A3" s="121" t="s">
        <v>0</v>
      </c>
      <c r="B3" s="121" t="s">
        <v>1</v>
      </c>
      <c r="C3" s="26" t="s">
        <v>336</v>
      </c>
      <c r="D3" s="118" t="s">
        <v>338</v>
      </c>
      <c r="E3" s="118" t="s">
        <v>339</v>
      </c>
      <c r="F3" s="118" t="s">
        <v>340</v>
      </c>
      <c r="G3" s="124" t="s">
        <v>163</v>
      </c>
      <c r="H3" s="26" t="s">
        <v>357</v>
      </c>
      <c r="I3" s="114" t="s">
        <v>57</v>
      </c>
      <c r="J3" s="114" t="s">
        <v>68</v>
      </c>
      <c r="K3" s="114" t="s">
        <v>63</v>
      </c>
      <c r="L3" s="114" t="s">
        <v>58</v>
      </c>
      <c r="M3" s="114" t="s">
        <v>68</v>
      </c>
      <c r="N3" s="114" t="s">
        <v>64</v>
      </c>
    </row>
    <row r="4" spans="1:14" ht="34.5" customHeight="1" x14ac:dyDescent="0.3">
      <c r="A4" s="122"/>
      <c r="B4" s="122"/>
      <c r="C4" s="38" t="s">
        <v>337</v>
      </c>
      <c r="D4" s="119"/>
      <c r="E4" s="119"/>
      <c r="F4" s="119"/>
      <c r="G4" s="125"/>
      <c r="H4" s="38" t="s">
        <v>69</v>
      </c>
      <c r="I4" s="115"/>
      <c r="J4" s="115"/>
      <c r="K4" s="115"/>
      <c r="L4" s="115"/>
      <c r="M4" s="115"/>
      <c r="N4" s="115"/>
    </row>
    <row r="5" spans="1:14" ht="42.75" customHeight="1" x14ac:dyDescent="0.3">
      <c r="A5" s="123"/>
      <c r="B5" s="123"/>
      <c r="C5" s="39" t="s">
        <v>187</v>
      </c>
      <c r="D5" s="120"/>
      <c r="E5" s="120"/>
      <c r="F5" s="120"/>
      <c r="G5" s="126"/>
      <c r="H5" s="27"/>
      <c r="I5" s="116"/>
      <c r="J5" s="116"/>
      <c r="K5" s="116"/>
      <c r="L5" s="116"/>
      <c r="M5" s="116"/>
      <c r="N5" s="116"/>
    </row>
    <row r="6" spans="1:14" ht="18.75" customHeight="1" x14ac:dyDescent="0.3">
      <c r="A6" s="28" t="s">
        <v>2</v>
      </c>
      <c r="B6" s="28" t="s">
        <v>3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7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</row>
    <row r="7" spans="1:14" ht="37.5" x14ac:dyDescent="0.3">
      <c r="A7" s="29" t="s">
        <v>118</v>
      </c>
      <c r="B7" s="17" t="s">
        <v>4</v>
      </c>
      <c r="C7" s="30">
        <v>71047617</v>
      </c>
      <c r="D7" s="30">
        <f>D68+D83</f>
        <v>399549</v>
      </c>
      <c r="E7" s="30">
        <f>E24+E60+E74+E83</f>
        <v>0</v>
      </c>
      <c r="F7" s="30">
        <f>F8+F14+F33+F51+F74+F83</f>
        <v>-1243830</v>
      </c>
      <c r="G7" s="94"/>
      <c r="H7" s="30">
        <f>C7+D7+E7+F7</f>
        <v>70203336</v>
      </c>
      <c r="I7" s="11" t="e">
        <f>I8+I14+#REF!+#REF!+I33+I38+I51+I60+I68+I74+#REF!+I83+I24</f>
        <v>#REF!</v>
      </c>
      <c r="J7" s="12" t="e">
        <f>K7-I7</f>
        <v>#REF!</v>
      </c>
      <c r="K7" s="11" t="e">
        <f>K8+K14+#REF!+#REF!+K33+K38+K51+K60+K68+K74+#REF!+K83+K24</f>
        <v>#REF!</v>
      </c>
      <c r="L7" s="11" t="e">
        <f>L8+L14+#REF!+#REF!+L33+L38+L51+L60+L68+L74+#REF!+L83+L24</f>
        <v>#REF!</v>
      </c>
      <c r="M7" s="11" t="e">
        <f>N7-L7</f>
        <v>#REF!</v>
      </c>
      <c r="N7" s="11" t="e">
        <f>N8+N14+#REF!+#REF!+N33+N38+N51+N60+N68+N74+#REF!+N83+N24</f>
        <v>#REF!</v>
      </c>
    </row>
    <row r="8" spans="1:14" x14ac:dyDescent="0.3">
      <c r="A8" s="16" t="s">
        <v>119</v>
      </c>
      <c r="B8" s="17" t="s">
        <v>5</v>
      </c>
      <c r="C8" s="30">
        <v>45994900</v>
      </c>
      <c r="D8" s="30"/>
      <c r="E8" s="94"/>
      <c r="F8" s="30">
        <f>F9</f>
        <v>4287000</v>
      </c>
      <c r="G8" s="94"/>
      <c r="H8" s="30">
        <f t="shared" ref="H8:H71" si="0">C8+D8+E8+F8</f>
        <v>50281900</v>
      </c>
      <c r="I8" s="11" t="e">
        <f>#REF!+I9</f>
        <v>#REF!</v>
      </c>
      <c r="J8" s="12" t="e">
        <f t="shared" ref="J8:J46" si="1">K8-I8</f>
        <v>#REF!</v>
      </c>
      <c r="K8" s="11" t="e">
        <f>#REF!+K9</f>
        <v>#REF!</v>
      </c>
      <c r="L8" s="11" t="e">
        <f>#REF!+L9</f>
        <v>#REF!</v>
      </c>
      <c r="M8" s="11" t="e">
        <f t="shared" ref="M8:M46" si="2">N8-L8</f>
        <v>#REF!</v>
      </c>
      <c r="N8" s="11" t="e">
        <f>#REF!+N9</f>
        <v>#REF!</v>
      </c>
    </row>
    <row r="9" spans="1:14" x14ac:dyDescent="0.3">
      <c r="A9" s="10" t="s">
        <v>120</v>
      </c>
      <c r="B9" s="18" t="s">
        <v>6</v>
      </c>
      <c r="C9" s="31">
        <v>45994900</v>
      </c>
      <c r="D9" s="30"/>
      <c r="E9" s="95"/>
      <c r="F9" s="31">
        <f>F10+F11+F12+F13</f>
        <v>4287000</v>
      </c>
      <c r="G9" s="95"/>
      <c r="H9" s="30">
        <f t="shared" si="0"/>
        <v>50281900</v>
      </c>
      <c r="I9" s="12">
        <f>I10+I11+I12+I13</f>
        <v>9111174000</v>
      </c>
      <c r="J9" s="12">
        <f t="shared" si="1"/>
        <v>0</v>
      </c>
      <c r="K9" s="12">
        <f>K10+K11+K12+K13</f>
        <v>9111174000</v>
      </c>
      <c r="L9" s="12">
        <f>L10+L11+L12+L13</f>
        <v>10114328000</v>
      </c>
      <c r="M9" s="11">
        <f t="shared" si="2"/>
        <v>0</v>
      </c>
      <c r="N9" s="12">
        <f>N10+N11+N12+N13</f>
        <v>10114328000</v>
      </c>
    </row>
    <row r="10" spans="1:14" ht="136.5" customHeight="1" x14ac:dyDescent="0.3">
      <c r="A10" s="10" t="s">
        <v>121</v>
      </c>
      <c r="B10" s="18" t="s">
        <v>7</v>
      </c>
      <c r="C10" s="5">
        <v>45610410</v>
      </c>
      <c r="D10" s="102"/>
      <c r="E10" s="80"/>
      <c r="F10" s="5">
        <v>4068190</v>
      </c>
      <c r="G10" s="80"/>
      <c r="H10" s="30">
        <f t="shared" si="0"/>
        <v>49678600</v>
      </c>
      <c r="I10" s="5">
        <v>8846950000</v>
      </c>
      <c r="J10" s="5">
        <f t="shared" si="1"/>
        <v>0</v>
      </c>
      <c r="K10" s="5">
        <v>8846950000</v>
      </c>
      <c r="L10" s="5">
        <v>9821012000</v>
      </c>
      <c r="M10" s="19">
        <f t="shared" si="2"/>
        <v>0</v>
      </c>
      <c r="N10" s="5">
        <v>9821012000</v>
      </c>
    </row>
    <row r="11" spans="1:14" ht="210" customHeight="1" x14ac:dyDescent="0.3">
      <c r="A11" s="10" t="s">
        <v>122</v>
      </c>
      <c r="B11" s="18" t="s">
        <v>65</v>
      </c>
      <c r="C11" s="5">
        <v>340</v>
      </c>
      <c r="D11" s="111"/>
      <c r="E11" s="97"/>
      <c r="F11" s="5">
        <v>-340</v>
      </c>
      <c r="G11" s="80"/>
      <c r="H11" s="30">
        <f t="shared" si="0"/>
        <v>0</v>
      </c>
      <c r="I11" s="5">
        <v>109334000</v>
      </c>
      <c r="J11" s="5">
        <f t="shared" si="1"/>
        <v>0</v>
      </c>
      <c r="K11" s="5">
        <v>109334000</v>
      </c>
      <c r="L11" s="5">
        <v>121372000</v>
      </c>
      <c r="M11" s="19">
        <f t="shared" si="2"/>
        <v>0</v>
      </c>
      <c r="N11" s="5">
        <v>121372000</v>
      </c>
    </row>
    <row r="12" spans="1:14" ht="93.75" x14ac:dyDescent="0.3">
      <c r="A12" s="10" t="s">
        <v>123</v>
      </c>
      <c r="B12" s="18" t="s">
        <v>66</v>
      </c>
      <c r="C12" s="5">
        <v>356000</v>
      </c>
      <c r="D12" s="111"/>
      <c r="E12" s="97"/>
      <c r="F12" s="5">
        <v>243000</v>
      </c>
      <c r="G12" s="80"/>
      <c r="H12" s="30">
        <f t="shared" si="0"/>
        <v>599000</v>
      </c>
      <c r="I12" s="5">
        <v>118445000</v>
      </c>
      <c r="J12" s="5">
        <f t="shared" si="1"/>
        <v>0</v>
      </c>
      <c r="K12" s="5">
        <v>118445000</v>
      </c>
      <c r="L12" s="5">
        <v>131486000</v>
      </c>
      <c r="M12" s="19">
        <f t="shared" si="2"/>
        <v>0</v>
      </c>
      <c r="N12" s="5">
        <v>131486000</v>
      </c>
    </row>
    <row r="13" spans="1:14" ht="136.5" customHeight="1" x14ac:dyDescent="0.3">
      <c r="A13" s="10" t="s">
        <v>124</v>
      </c>
      <c r="B13" s="18" t="s">
        <v>8</v>
      </c>
      <c r="C13" s="5">
        <v>28150</v>
      </c>
      <c r="D13" s="111"/>
      <c r="E13" s="97"/>
      <c r="F13" s="5">
        <v>-23850</v>
      </c>
      <c r="G13" s="80"/>
      <c r="H13" s="30">
        <f t="shared" si="0"/>
        <v>4300</v>
      </c>
      <c r="I13" s="5">
        <v>36445000</v>
      </c>
      <c r="J13" s="5">
        <f t="shared" si="1"/>
        <v>0</v>
      </c>
      <c r="K13" s="5">
        <v>36445000</v>
      </c>
      <c r="L13" s="5">
        <v>40458000</v>
      </c>
      <c r="M13" s="19">
        <f t="shared" si="2"/>
        <v>0</v>
      </c>
      <c r="N13" s="5">
        <v>40458000</v>
      </c>
    </row>
    <row r="14" spans="1:14" ht="59.25" customHeight="1" x14ac:dyDescent="0.3">
      <c r="A14" s="16" t="s">
        <v>125</v>
      </c>
      <c r="B14" s="17" t="s">
        <v>9</v>
      </c>
      <c r="C14" s="30">
        <v>7565497</v>
      </c>
      <c r="D14" s="30"/>
      <c r="E14" s="94"/>
      <c r="F14" s="30">
        <f>F15</f>
        <v>448000</v>
      </c>
      <c r="G14" s="94"/>
      <c r="H14" s="30">
        <f t="shared" si="0"/>
        <v>8013497</v>
      </c>
      <c r="I14" s="11" t="e">
        <f>I15</f>
        <v>#REF!</v>
      </c>
      <c r="J14" s="12" t="e">
        <f t="shared" si="1"/>
        <v>#REF!</v>
      </c>
      <c r="K14" s="11" t="e">
        <f>K15</f>
        <v>#REF!</v>
      </c>
      <c r="L14" s="11" t="e">
        <f>L15</f>
        <v>#REF!</v>
      </c>
      <c r="M14" s="11" t="e">
        <f t="shared" si="2"/>
        <v>#REF!</v>
      </c>
      <c r="N14" s="11" t="e">
        <f>N15</f>
        <v>#REF!</v>
      </c>
    </row>
    <row r="15" spans="1:14" ht="42.75" customHeight="1" x14ac:dyDescent="0.3">
      <c r="A15" s="10" t="s">
        <v>126</v>
      </c>
      <c r="B15" s="18" t="s">
        <v>10</v>
      </c>
      <c r="C15" s="31">
        <v>7565497</v>
      </c>
      <c r="D15" s="31"/>
      <c r="E15" s="95"/>
      <c r="F15" s="31">
        <f>F16</f>
        <v>448000</v>
      </c>
      <c r="G15" s="95"/>
      <c r="H15" s="30">
        <f t="shared" si="0"/>
        <v>8013497</v>
      </c>
      <c r="I15" s="12" t="e">
        <f>#REF!+#REF!+I16+I19+I20+I23+#REF!</f>
        <v>#REF!</v>
      </c>
      <c r="J15" s="12" t="e">
        <f t="shared" si="1"/>
        <v>#REF!</v>
      </c>
      <c r="K15" s="12" t="e">
        <f>#REF!+#REF!+K16+K19+K20+K23+#REF!</f>
        <v>#REF!</v>
      </c>
      <c r="L15" s="12" t="e">
        <f>#REF!+#REF!+L16+L19+L20+L23+#REF!</f>
        <v>#REF!</v>
      </c>
      <c r="M15" s="11" t="e">
        <f t="shared" si="2"/>
        <v>#REF!</v>
      </c>
      <c r="N15" s="12" t="e">
        <f>#REF!+#REF!+N16+N19+N20+N23+#REF!</f>
        <v>#REF!</v>
      </c>
    </row>
    <row r="16" spans="1:14" ht="147" customHeight="1" x14ac:dyDescent="0.3">
      <c r="A16" s="10" t="s">
        <v>127</v>
      </c>
      <c r="B16" s="18" t="s">
        <v>207</v>
      </c>
      <c r="C16" s="5">
        <v>3583399</v>
      </c>
      <c r="D16" s="5"/>
      <c r="E16" s="80"/>
      <c r="F16" s="5">
        <v>448000</v>
      </c>
      <c r="G16" s="80"/>
      <c r="H16" s="30">
        <f t="shared" si="0"/>
        <v>4031399</v>
      </c>
      <c r="I16" s="5">
        <v>958318000</v>
      </c>
      <c r="J16" s="5">
        <f t="shared" si="1"/>
        <v>0</v>
      </c>
      <c r="K16" s="5">
        <v>958318000</v>
      </c>
      <c r="L16" s="5">
        <v>983233000</v>
      </c>
      <c r="M16" s="19">
        <f t="shared" si="2"/>
        <v>0</v>
      </c>
      <c r="N16" s="5">
        <v>983233000</v>
      </c>
    </row>
    <row r="17" spans="1:15" ht="214.5" customHeight="1" x14ac:dyDescent="0.3">
      <c r="A17" s="10" t="s">
        <v>202</v>
      </c>
      <c r="B17" s="18" t="s">
        <v>203</v>
      </c>
      <c r="C17" s="5">
        <v>3583399</v>
      </c>
      <c r="D17" s="5"/>
      <c r="E17" s="80"/>
      <c r="F17" s="5">
        <v>448000</v>
      </c>
      <c r="G17" s="80"/>
      <c r="H17" s="30">
        <f t="shared" si="0"/>
        <v>4031399</v>
      </c>
      <c r="I17" s="5"/>
      <c r="J17" s="5"/>
      <c r="K17" s="5"/>
      <c r="L17" s="5"/>
      <c r="M17" s="19"/>
      <c r="N17" s="5"/>
    </row>
    <row r="18" spans="1:15" ht="214.5" customHeight="1" x14ac:dyDescent="0.3">
      <c r="A18" s="10" t="s">
        <v>128</v>
      </c>
      <c r="B18" s="18" t="s">
        <v>60</v>
      </c>
      <c r="C18" s="5">
        <v>24892</v>
      </c>
      <c r="D18" s="5"/>
      <c r="E18" s="80"/>
      <c r="F18" s="5"/>
      <c r="G18" s="80"/>
      <c r="H18" s="30">
        <f t="shared" si="0"/>
        <v>24892</v>
      </c>
      <c r="I18" s="5"/>
      <c r="J18" s="5"/>
      <c r="K18" s="5"/>
      <c r="L18" s="5"/>
      <c r="M18" s="19"/>
      <c r="N18" s="5"/>
    </row>
    <row r="19" spans="1:15" ht="267.75" customHeight="1" x14ac:dyDescent="0.3">
      <c r="A19" s="10" t="s">
        <v>204</v>
      </c>
      <c r="B19" s="18" t="s">
        <v>205</v>
      </c>
      <c r="C19" s="5">
        <v>24892</v>
      </c>
      <c r="D19" s="60"/>
      <c r="E19" s="112"/>
      <c r="F19" s="5"/>
      <c r="G19" s="80"/>
      <c r="H19" s="30">
        <f t="shared" si="0"/>
        <v>24892</v>
      </c>
      <c r="I19" s="5">
        <v>15597000</v>
      </c>
      <c r="J19" s="5">
        <f t="shared" si="1"/>
        <v>0</v>
      </c>
      <c r="K19" s="5">
        <v>15597000</v>
      </c>
      <c r="L19" s="5">
        <v>16501000</v>
      </c>
      <c r="M19" s="19">
        <f t="shared" si="2"/>
        <v>0</v>
      </c>
      <c r="N19" s="5">
        <v>16501000</v>
      </c>
    </row>
    <row r="20" spans="1:15" ht="153.75" customHeight="1" x14ac:dyDescent="0.3">
      <c r="A20" s="10" t="s">
        <v>129</v>
      </c>
      <c r="B20" s="18" t="s">
        <v>67</v>
      </c>
      <c r="C20" s="5">
        <v>4429816</v>
      </c>
      <c r="D20" s="5"/>
      <c r="E20" s="80"/>
      <c r="F20" s="5"/>
      <c r="G20" s="80"/>
      <c r="H20" s="30">
        <f t="shared" si="0"/>
        <v>4429816</v>
      </c>
      <c r="I20" s="5">
        <v>1254267000</v>
      </c>
      <c r="J20" s="5">
        <f t="shared" si="1"/>
        <v>0</v>
      </c>
      <c r="K20" s="5">
        <v>1254267000</v>
      </c>
      <c r="L20" s="5">
        <v>1303183000</v>
      </c>
      <c r="M20" s="19">
        <f t="shared" si="2"/>
        <v>0</v>
      </c>
      <c r="N20" s="5">
        <v>1303183000</v>
      </c>
    </row>
    <row r="21" spans="1:15" ht="231.75" customHeight="1" x14ac:dyDescent="0.3">
      <c r="A21" s="10" t="s">
        <v>206</v>
      </c>
      <c r="B21" s="18" t="s">
        <v>210</v>
      </c>
      <c r="C21" s="5">
        <v>4429816</v>
      </c>
      <c r="D21" s="5"/>
      <c r="E21" s="80"/>
      <c r="F21" s="5"/>
      <c r="G21" s="80"/>
      <c r="H21" s="30">
        <f t="shared" si="0"/>
        <v>4429816</v>
      </c>
      <c r="I21" s="5"/>
      <c r="J21" s="5"/>
      <c r="K21" s="5"/>
      <c r="L21" s="5"/>
      <c r="M21" s="19"/>
      <c r="N21" s="5"/>
    </row>
    <row r="22" spans="1:15" ht="153.75" customHeight="1" x14ac:dyDescent="0.3">
      <c r="A22" s="10" t="s">
        <v>130</v>
      </c>
      <c r="B22" s="18" t="s">
        <v>61</v>
      </c>
      <c r="C22" s="5">
        <v>-472610</v>
      </c>
      <c r="D22" s="5"/>
      <c r="E22" s="80"/>
      <c r="F22" s="5"/>
      <c r="G22" s="80"/>
      <c r="H22" s="30">
        <f t="shared" si="0"/>
        <v>-472610</v>
      </c>
      <c r="I22" s="5"/>
      <c r="J22" s="5"/>
      <c r="K22" s="5"/>
      <c r="L22" s="5"/>
      <c r="M22" s="19"/>
      <c r="N22" s="5"/>
    </row>
    <row r="23" spans="1:15" ht="207.75" customHeight="1" x14ac:dyDescent="0.3">
      <c r="A23" s="10" t="s">
        <v>208</v>
      </c>
      <c r="B23" s="18" t="s">
        <v>209</v>
      </c>
      <c r="C23" s="5">
        <v>-472610</v>
      </c>
      <c r="D23" s="60"/>
      <c r="E23" s="111"/>
      <c r="F23" s="60"/>
      <c r="G23" s="80"/>
      <c r="H23" s="30">
        <f t="shared" si="0"/>
        <v>-472610</v>
      </c>
      <c r="I23" s="5">
        <v>57355000</v>
      </c>
      <c r="J23" s="5">
        <f t="shared" si="1"/>
        <v>0</v>
      </c>
      <c r="K23" s="5">
        <v>57355000</v>
      </c>
      <c r="L23" s="5">
        <v>62458000</v>
      </c>
      <c r="M23" s="19">
        <f t="shared" si="2"/>
        <v>0</v>
      </c>
      <c r="N23" s="5">
        <v>62458000</v>
      </c>
    </row>
    <row r="24" spans="1:15" ht="36.75" customHeight="1" x14ac:dyDescent="0.3">
      <c r="A24" s="16" t="s">
        <v>131</v>
      </c>
      <c r="B24" s="17" t="s">
        <v>59</v>
      </c>
      <c r="C24" s="30">
        <v>1094360</v>
      </c>
      <c r="D24" s="30"/>
      <c r="E24" s="30">
        <f>E28+E30</f>
        <v>0</v>
      </c>
      <c r="F24" s="94"/>
      <c r="G24" s="94"/>
      <c r="H24" s="30">
        <f t="shared" si="0"/>
        <v>1094360</v>
      </c>
      <c r="I24" s="11" t="e">
        <f>I25</f>
        <v>#REF!</v>
      </c>
      <c r="J24" s="12" t="e">
        <f t="shared" si="1"/>
        <v>#REF!</v>
      </c>
      <c r="K24" s="11" t="e">
        <f>K25</f>
        <v>#REF!</v>
      </c>
      <c r="L24" s="11" t="e">
        <f>L25</f>
        <v>#REF!</v>
      </c>
      <c r="M24" s="11" t="e">
        <f t="shared" si="2"/>
        <v>#REF!</v>
      </c>
      <c r="N24" s="11" t="e">
        <f>N25</f>
        <v>#REF!</v>
      </c>
    </row>
    <row r="25" spans="1:15" ht="36.75" hidden="1" customHeight="1" x14ac:dyDescent="0.3">
      <c r="A25" s="10" t="s">
        <v>132</v>
      </c>
      <c r="B25" s="32" t="s">
        <v>71</v>
      </c>
      <c r="C25" s="31"/>
      <c r="D25" s="31"/>
      <c r="E25" s="95"/>
      <c r="F25" s="95"/>
      <c r="G25" s="95"/>
      <c r="H25" s="30">
        <f t="shared" si="0"/>
        <v>0</v>
      </c>
      <c r="I25" s="12" t="e">
        <f>I26+#REF!+#REF!</f>
        <v>#REF!</v>
      </c>
      <c r="J25" s="12" t="e">
        <f t="shared" si="1"/>
        <v>#REF!</v>
      </c>
      <c r="K25" s="12" t="e">
        <f>K26+#REF!+#REF!</f>
        <v>#REF!</v>
      </c>
      <c r="L25" s="12" t="e">
        <f>L26+#REF!+#REF!</f>
        <v>#REF!</v>
      </c>
      <c r="M25" s="11" t="e">
        <f t="shared" si="2"/>
        <v>#REF!</v>
      </c>
      <c r="N25" s="12" t="e">
        <f>N26+#REF!+#REF!</f>
        <v>#REF!</v>
      </c>
      <c r="O25" s="9"/>
    </row>
    <row r="26" spans="1:15" ht="39.75" hidden="1" customHeight="1" x14ac:dyDescent="0.3">
      <c r="A26" s="10" t="s">
        <v>133</v>
      </c>
      <c r="B26" s="32" t="s">
        <v>71</v>
      </c>
      <c r="C26" s="31"/>
      <c r="D26" s="31"/>
      <c r="E26" s="95"/>
      <c r="F26" s="95"/>
      <c r="G26" s="95"/>
      <c r="H26" s="30">
        <f t="shared" si="0"/>
        <v>0</v>
      </c>
      <c r="I26" s="12" t="e">
        <f>I27+#REF!</f>
        <v>#REF!</v>
      </c>
      <c r="J26" s="12" t="e">
        <f t="shared" si="1"/>
        <v>#REF!</v>
      </c>
      <c r="K26" s="12" t="e">
        <f>K27+#REF!</f>
        <v>#REF!</v>
      </c>
      <c r="L26" s="12" t="e">
        <f>L27+#REF!</f>
        <v>#REF!</v>
      </c>
      <c r="M26" s="11" t="e">
        <f t="shared" si="2"/>
        <v>#REF!</v>
      </c>
      <c r="N26" s="12" t="e">
        <f>N27+#REF!</f>
        <v>#REF!</v>
      </c>
    </row>
    <row r="27" spans="1:15" ht="54.75" hidden="1" customHeight="1" x14ac:dyDescent="0.3">
      <c r="A27" s="10" t="s">
        <v>134</v>
      </c>
      <c r="B27" s="32" t="s">
        <v>72</v>
      </c>
      <c r="C27" s="5"/>
      <c r="D27" s="103"/>
      <c r="E27" s="80"/>
      <c r="F27" s="80"/>
      <c r="G27" s="80"/>
      <c r="H27" s="30">
        <f t="shared" si="0"/>
        <v>0</v>
      </c>
      <c r="I27" s="5">
        <v>852224000</v>
      </c>
      <c r="J27" s="5">
        <f t="shared" si="1"/>
        <v>0</v>
      </c>
      <c r="K27" s="5">
        <v>852224000</v>
      </c>
      <c r="L27" s="5">
        <v>894836000</v>
      </c>
      <c r="M27" s="19">
        <f t="shared" si="2"/>
        <v>0</v>
      </c>
      <c r="N27" s="5">
        <v>894836000</v>
      </c>
    </row>
    <row r="28" spans="1:15" ht="21" customHeight="1" x14ac:dyDescent="0.3">
      <c r="A28" s="10" t="s">
        <v>135</v>
      </c>
      <c r="B28" s="41" t="s">
        <v>70</v>
      </c>
      <c r="C28" s="5">
        <v>413360</v>
      </c>
      <c r="D28" s="5"/>
      <c r="E28" s="31"/>
      <c r="F28" s="95"/>
      <c r="G28" s="95"/>
      <c r="H28" s="30">
        <f t="shared" si="0"/>
        <v>413360</v>
      </c>
      <c r="I28" s="5"/>
      <c r="J28" s="5"/>
      <c r="K28" s="5"/>
      <c r="L28" s="5"/>
      <c r="M28" s="19"/>
      <c r="N28" s="5"/>
    </row>
    <row r="29" spans="1:15" ht="21" customHeight="1" x14ac:dyDescent="0.3">
      <c r="A29" s="10" t="s">
        <v>136</v>
      </c>
      <c r="B29" s="41" t="s">
        <v>70</v>
      </c>
      <c r="C29" s="5">
        <v>413360</v>
      </c>
      <c r="D29" s="31"/>
      <c r="E29" s="31"/>
      <c r="F29" s="95"/>
      <c r="G29" s="95"/>
      <c r="H29" s="30">
        <f t="shared" si="0"/>
        <v>413360</v>
      </c>
      <c r="I29" s="5"/>
      <c r="J29" s="5"/>
      <c r="K29" s="5"/>
      <c r="L29" s="5"/>
      <c r="M29" s="19"/>
      <c r="N29" s="5"/>
    </row>
    <row r="30" spans="1:15" ht="42" customHeight="1" x14ac:dyDescent="0.3">
      <c r="A30" s="10" t="s">
        <v>183</v>
      </c>
      <c r="B30" s="41" t="s">
        <v>185</v>
      </c>
      <c r="C30" s="5">
        <v>681000</v>
      </c>
      <c r="D30" s="31"/>
      <c r="E30" s="31"/>
      <c r="F30" s="95"/>
      <c r="G30" s="95"/>
      <c r="H30" s="30">
        <f t="shared" si="0"/>
        <v>681000</v>
      </c>
      <c r="I30" s="5"/>
      <c r="J30" s="5"/>
      <c r="K30" s="5"/>
      <c r="L30" s="5"/>
      <c r="M30" s="19"/>
      <c r="N30" s="5"/>
    </row>
    <row r="31" spans="1:15" ht="57" customHeight="1" x14ac:dyDescent="0.3">
      <c r="A31" s="10" t="s">
        <v>184</v>
      </c>
      <c r="B31" s="41" t="s">
        <v>186</v>
      </c>
      <c r="C31" s="5">
        <v>681000</v>
      </c>
      <c r="D31" s="31"/>
      <c r="E31" s="31"/>
      <c r="F31" s="95"/>
      <c r="G31" s="95"/>
      <c r="H31" s="30">
        <f t="shared" si="0"/>
        <v>681000</v>
      </c>
      <c r="I31" s="5"/>
      <c r="J31" s="5"/>
      <c r="K31" s="5"/>
      <c r="L31" s="5"/>
      <c r="M31" s="19"/>
      <c r="N31" s="5"/>
    </row>
    <row r="32" spans="1:15" ht="1.5" customHeight="1" x14ac:dyDescent="0.3">
      <c r="A32" s="10"/>
      <c r="B32" s="41"/>
      <c r="C32" s="5"/>
      <c r="D32" s="31"/>
      <c r="E32" s="95"/>
      <c r="F32" s="95"/>
      <c r="G32" s="95"/>
      <c r="H32" s="30">
        <f t="shared" si="0"/>
        <v>0</v>
      </c>
      <c r="I32" s="5"/>
      <c r="J32" s="5"/>
      <c r="K32" s="5"/>
      <c r="L32" s="5"/>
      <c r="M32" s="19"/>
      <c r="N32" s="5"/>
    </row>
    <row r="33" spans="1:14" ht="19.5" customHeight="1" x14ac:dyDescent="0.3">
      <c r="A33" s="16" t="s">
        <v>137</v>
      </c>
      <c r="B33" s="17" t="s">
        <v>11</v>
      </c>
      <c r="C33" s="30">
        <v>304000</v>
      </c>
      <c r="D33" s="30"/>
      <c r="E33" s="94"/>
      <c r="F33" s="30">
        <v>38000</v>
      </c>
      <c r="G33" s="94"/>
      <c r="H33" s="30">
        <f t="shared" si="0"/>
        <v>342000</v>
      </c>
      <c r="I33" s="11" t="e">
        <f>I35</f>
        <v>#REF!</v>
      </c>
      <c r="J33" s="12" t="e">
        <f t="shared" si="1"/>
        <v>#REF!</v>
      </c>
      <c r="K33" s="11" t="e">
        <f>K35</f>
        <v>#REF!</v>
      </c>
      <c r="L33" s="11" t="e">
        <f>L35</f>
        <v>#REF!</v>
      </c>
      <c r="M33" s="11" t="e">
        <f t="shared" si="2"/>
        <v>#REF!</v>
      </c>
      <c r="N33" s="11" t="e">
        <f>N35</f>
        <v>#REF!</v>
      </c>
    </row>
    <row r="34" spans="1:14" ht="58.5" customHeight="1" x14ac:dyDescent="0.3">
      <c r="A34" s="10" t="s">
        <v>138</v>
      </c>
      <c r="B34" s="40" t="s">
        <v>73</v>
      </c>
      <c r="C34" s="31">
        <v>304000</v>
      </c>
      <c r="D34" s="30"/>
      <c r="E34" s="95"/>
      <c r="F34" s="31">
        <v>38000</v>
      </c>
      <c r="G34" s="95"/>
      <c r="H34" s="30">
        <f t="shared" si="0"/>
        <v>342000</v>
      </c>
      <c r="I34" s="11"/>
      <c r="J34" s="12"/>
      <c r="K34" s="11"/>
      <c r="L34" s="11"/>
      <c r="M34" s="11"/>
      <c r="N34" s="11"/>
    </row>
    <row r="35" spans="1:14" ht="97.5" customHeight="1" x14ac:dyDescent="0.3">
      <c r="A35" s="10" t="s">
        <v>139</v>
      </c>
      <c r="B35" s="40" t="s">
        <v>74</v>
      </c>
      <c r="C35" s="31">
        <v>304000</v>
      </c>
      <c r="D35" s="31"/>
      <c r="E35" s="95"/>
      <c r="F35" s="31">
        <v>3800</v>
      </c>
      <c r="G35" s="95"/>
      <c r="H35" s="30">
        <f t="shared" si="0"/>
        <v>307800</v>
      </c>
      <c r="I35" s="12" t="e">
        <f>#REF!+#REF!+#REF!+#REF!+#REF!+#REF!+#REF!+#REF!+#REF!+#REF!+#REF!+#REF!</f>
        <v>#REF!</v>
      </c>
      <c r="J35" s="12" t="e">
        <f t="shared" si="1"/>
        <v>#REF!</v>
      </c>
      <c r="K35" s="12" t="e">
        <f>#REF!+#REF!+#REF!+#REF!+#REF!+#REF!+#REF!+#REF!+#REF!+#REF!+#REF!+#REF!</f>
        <v>#REF!</v>
      </c>
      <c r="L35" s="12" t="e">
        <f>#REF!+#REF!+#REF!+#REF!+#REF!+#REF!+#REF!+#REF!+#REF!+#REF!+#REF!+#REF!</f>
        <v>#REF!</v>
      </c>
      <c r="M35" s="11" t="e">
        <f t="shared" si="2"/>
        <v>#REF!</v>
      </c>
      <c r="N35" s="12" t="e">
        <f>#REF!+#REF!+#REF!+#REF!+#REF!+#REF!+#REF!+#REF!+#REF!+#REF!+#REF!+#REF!</f>
        <v>#REF!</v>
      </c>
    </row>
    <row r="36" spans="1:14" ht="77.25" hidden="1" customHeight="1" x14ac:dyDescent="0.3">
      <c r="A36" s="10" t="s">
        <v>140</v>
      </c>
      <c r="B36" s="40" t="s">
        <v>75</v>
      </c>
      <c r="C36" s="31"/>
      <c r="D36" s="31"/>
      <c r="E36" s="95"/>
      <c r="F36" s="95"/>
      <c r="G36" s="95"/>
      <c r="H36" s="30">
        <f t="shared" si="0"/>
        <v>0</v>
      </c>
      <c r="I36" s="12"/>
      <c r="J36" s="12"/>
      <c r="K36" s="12"/>
      <c r="L36" s="12"/>
      <c r="M36" s="11"/>
      <c r="N36" s="12"/>
    </row>
    <row r="37" spans="1:14" ht="2.25" hidden="1" customHeight="1" x14ac:dyDescent="0.3">
      <c r="A37" s="10" t="s">
        <v>141</v>
      </c>
      <c r="B37" s="40" t="s">
        <v>76</v>
      </c>
      <c r="C37" s="31"/>
      <c r="D37" s="31"/>
      <c r="E37" s="95"/>
      <c r="F37" s="95"/>
      <c r="G37" s="95"/>
      <c r="H37" s="30">
        <f t="shared" si="0"/>
        <v>0</v>
      </c>
      <c r="I37" s="12"/>
      <c r="J37" s="12"/>
      <c r="K37" s="12"/>
      <c r="L37" s="12"/>
      <c r="M37" s="11"/>
      <c r="N37" s="12"/>
    </row>
    <row r="38" spans="1:14" ht="58.5" hidden="1" customHeight="1" x14ac:dyDescent="0.3">
      <c r="A38" s="16" t="s">
        <v>12</v>
      </c>
      <c r="B38" s="17" t="s">
        <v>13</v>
      </c>
      <c r="C38" s="30"/>
      <c r="D38" s="30"/>
      <c r="E38" s="94"/>
      <c r="F38" s="94"/>
      <c r="G38" s="94"/>
      <c r="H38" s="30">
        <f t="shared" si="0"/>
        <v>0</v>
      </c>
      <c r="I38" s="11">
        <f>I39+I44</f>
        <v>63000</v>
      </c>
      <c r="J38" s="12">
        <f t="shared" si="1"/>
        <v>0</v>
      </c>
      <c r="K38" s="11">
        <f>K39+K44</f>
        <v>63000</v>
      </c>
      <c r="L38" s="11">
        <f>L39+L44</f>
        <v>64000</v>
      </c>
      <c r="M38" s="11">
        <f t="shared" si="2"/>
        <v>0</v>
      </c>
      <c r="N38" s="11">
        <f>N39+N44</f>
        <v>64000</v>
      </c>
    </row>
    <row r="39" spans="1:14" ht="18.75" hidden="1" customHeight="1" x14ac:dyDescent="0.3">
      <c r="A39" s="10" t="s">
        <v>14</v>
      </c>
      <c r="B39" s="18" t="s">
        <v>15</v>
      </c>
      <c r="C39" s="31"/>
      <c r="D39" s="31"/>
      <c r="E39" s="95"/>
      <c r="F39" s="95"/>
      <c r="G39" s="95"/>
      <c r="H39" s="30">
        <f t="shared" si="0"/>
        <v>0</v>
      </c>
      <c r="I39" s="12">
        <f>I40+I42</f>
        <v>16000</v>
      </c>
      <c r="J39" s="12">
        <f t="shared" si="1"/>
        <v>0</v>
      </c>
      <c r="K39" s="12">
        <f>K40+K42</f>
        <v>16000</v>
      </c>
      <c r="L39" s="12">
        <f>L40+L42</f>
        <v>17000</v>
      </c>
      <c r="M39" s="11">
        <f t="shared" si="2"/>
        <v>0</v>
      </c>
      <c r="N39" s="12">
        <f>N40+N42</f>
        <v>17000</v>
      </c>
    </row>
    <row r="40" spans="1:14" ht="37.5" hidden="1" x14ac:dyDescent="0.3">
      <c r="A40" s="10" t="s">
        <v>16</v>
      </c>
      <c r="B40" s="18" t="s">
        <v>17</v>
      </c>
      <c r="C40" s="31"/>
      <c r="D40" s="31"/>
      <c r="E40" s="95"/>
      <c r="F40" s="95"/>
      <c r="G40" s="95"/>
      <c r="H40" s="30">
        <f t="shared" si="0"/>
        <v>0</v>
      </c>
      <c r="I40" s="12">
        <f>I41</f>
        <v>7000</v>
      </c>
      <c r="J40" s="12">
        <f t="shared" si="1"/>
        <v>0</v>
      </c>
      <c r="K40" s="12">
        <f>K41</f>
        <v>7000</v>
      </c>
      <c r="L40" s="12">
        <f>L41</f>
        <v>8000</v>
      </c>
      <c r="M40" s="11">
        <f t="shared" si="2"/>
        <v>0</v>
      </c>
      <c r="N40" s="12">
        <f>N41</f>
        <v>8000</v>
      </c>
    </row>
    <row r="41" spans="1:14" hidden="1" x14ac:dyDescent="0.3">
      <c r="A41" s="10" t="s">
        <v>18</v>
      </c>
      <c r="B41" s="18" t="s">
        <v>19</v>
      </c>
      <c r="C41" s="5"/>
      <c r="D41" s="60"/>
      <c r="E41" s="97"/>
      <c r="F41" s="97"/>
      <c r="G41" s="97"/>
      <c r="H41" s="30">
        <f t="shared" si="0"/>
        <v>0</v>
      </c>
      <c r="I41" s="5">
        <v>7000</v>
      </c>
      <c r="J41" s="5">
        <f t="shared" si="1"/>
        <v>0</v>
      </c>
      <c r="K41" s="5">
        <v>7000</v>
      </c>
      <c r="L41" s="5">
        <v>8000</v>
      </c>
      <c r="M41" s="19">
        <f t="shared" si="2"/>
        <v>0</v>
      </c>
      <c r="N41" s="5">
        <v>8000</v>
      </c>
    </row>
    <row r="42" spans="1:14" ht="37.5" hidden="1" x14ac:dyDescent="0.3">
      <c r="A42" s="10" t="s">
        <v>20</v>
      </c>
      <c r="B42" s="18" t="s">
        <v>21</v>
      </c>
      <c r="C42" s="31"/>
      <c r="D42" s="31"/>
      <c r="E42" s="95"/>
      <c r="F42" s="95"/>
      <c r="G42" s="95"/>
      <c r="H42" s="30">
        <f t="shared" si="0"/>
        <v>0</v>
      </c>
      <c r="I42" s="12">
        <f>I43</f>
        <v>9000</v>
      </c>
      <c r="J42" s="12">
        <f t="shared" si="1"/>
        <v>0</v>
      </c>
      <c r="K42" s="12">
        <f>K43</f>
        <v>9000</v>
      </c>
      <c r="L42" s="12">
        <f>L43</f>
        <v>9000</v>
      </c>
      <c r="M42" s="11">
        <f t="shared" si="2"/>
        <v>0</v>
      </c>
      <c r="N42" s="12">
        <f>N43</f>
        <v>9000</v>
      </c>
    </row>
    <row r="43" spans="1:14" ht="96.75" hidden="1" customHeight="1" x14ac:dyDescent="0.3">
      <c r="A43" s="10" t="s">
        <v>22</v>
      </c>
      <c r="B43" s="18" t="s">
        <v>23</v>
      </c>
      <c r="C43" s="5"/>
      <c r="D43" s="60"/>
      <c r="E43" s="97"/>
      <c r="F43" s="97"/>
      <c r="G43" s="97"/>
      <c r="H43" s="30">
        <f t="shared" si="0"/>
        <v>0</v>
      </c>
      <c r="I43" s="5">
        <v>9000</v>
      </c>
      <c r="J43" s="5">
        <f t="shared" si="1"/>
        <v>0</v>
      </c>
      <c r="K43" s="5">
        <v>9000</v>
      </c>
      <c r="L43" s="5">
        <v>9000</v>
      </c>
      <c r="M43" s="19">
        <f t="shared" si="2"/>
        <v>0</v>
      </c>
      <c r="N43" s="5">
        <v>9000</v>
      </c>
    </row>
    <row r="44" spans="1:14" hidden="1" x14ac:dyDescent="0.3">
      <c r="A44" s="10" t="s">
        <v>24</v>
      </c>
      <c r="B44" s="18" t="s">
        <v>25</v>
      </c>
      <c r="C44" s="31"/>
      <c r="D44" s="31"/>
      <c r="E44" s="95"/>
      <c r="F44" s="95"/>
      <c r="G44" s="95"/>
      <c r="H44" s="30">
        <f t="shared" si="0"/>
        <v>0</v>
      </c>
      <c r="I44" s="12">
        <f>I45+I46+I47</f>
        <v>47000</v>
      </c>
      <c r="J44" s="12">
        <f t="shared" si="1"/>
        <v>0</v>
      </c>
      <c r="K44" s="12">
        <f>K45+K46+K47</f>
        <v>47000</v>
      </c>
      <c r="L44" s="12">
        <f>L45+L46+L47</f>
        <v>47000</v>
      </c>
      <c r="M44" s="11">
        <f t="shared" si="2"/>
        <v>0</v>
      </c>
      <c r="N44" s="12">
        <f>N45+N46+N47</f>
        <v>47000</v>
      </c>
    </row>
    <row r="45" spans="1:14" hidden="1" x14ac:dyDescent="0.3">
      <c r="A45" s="10" t="s">
        <v>26</v>
      </c>
      <c r="B45" s="18" t="s">
        <v>27</v>
      </c>
      <c r="C45" s="5"/>
      <c r="D45" s="60"/>
      <c r="E45" s="97"/>
      <c r="F45" s="97"/>
      <c r="G45" s="97"/>
      <c r="H45" s="30">
        <f t="shared" si="0"/>
        <v>0</v>
      </c>
      <c r="I45" s="5">
        <v>29000</v>
      </c>
      <c r="J45" s="5">
        <f t="shared" si="1"/>
        <v>0</v>
      </c>
      <c r="K45" s="5">
        <v>29000</v>
      </c>
      <c r="L45" s="5">
        <v>29000</v>
      </c>
      <c r="M45" s="19">
        <f t="shared" si="2"/>
        <v>0</v>
      </c>
      <c r="N45" s="5">
        <v>29000</v>
      </c>
    </row>
    <row r="46" spans="1:14" ht="40.5" hidden="1" customHeight="1" x14ac:dyDescent="0.3">
      <c r="A46" s="10" t="s">
        <v>28</v>
      </c>
      <c r="B46" s="18" t="s">
        <v>29</v>
      </c>
      <c r="C46" s="5"/>
      <c r="D46" s="60"/>
      <c r="E46" s="97"/>
      <c r="F46" s="97"/>
      <c r="G46" s="97"/>
      <c r="H46" s="30">
        <f t="shared" si="0"/>
        <v>0</v>
      </c>
      <c r="I46" s="5">
        <v>1000</v>
      </c>
      <c r="J46" s="5">
        <f t="shared" si="1"/>
        <v>0</v>
      </c>
      <c r="K46" s="5">
        <v>1000</v>
      </c>
      <c r="L46" s="5">
        <v>1000</v>
      </c>
      <c r="M46" s="19">
        <f t="shared" si="2"/>
        <v>0</v>
      </c>
      <c r="N46" s="5">
        <v>1000</v>
      </c>
    </row>
    <row r="47" spans="1:14" ht="22.5" hidden="1" customHeight="1" x14ac:dyDescent="0.3">
      <c r="A47" s="10" t="s">
        <v>30</v>
      </c>
      <c r="B47" s="18" t="s">
        <v>31</v>
      </c>
      <c r="C47" s="5"/>
      <c r="D47" s="60"/>
      <c r="E47" s="97"/>
      <c r="F47" s="97"/>
      <c r="G47" s="97"/>
      <c r="H47" s="30">
        <f t="shared" si="0"/>
        <v>0</v>
      </c>
      <c r="I47" s="5">
        <v>17000</v>
      </c>
      <c r="J47" s="5">
        <f t="shared" ref="J47:J84" si="3">K47-I47</f>
        <v>0</v>
      </c>
      <c r="K47" s="5">
        <v>17000</v>
      </c>
      <c r="L47" s="5">
        <v>17000</v>
      </c>
      <c r="M47" s="19">
        <f t="shared" ref="M47:M84" si="4">N47-L47</f>
        <v>0</v>
      </c>
      <c r="N47" s="5">
        <v>17000</v>
      </c>
    </row>
    <row r="48" spans="1:14" ht="57" hidden="1" customHeight="1" x14ac:dyDescent="0.3">
      <c r="A48" s="63" t="s">
        <v>113</v>
      </c>
      <c r="B48" s="62" t="s">
        <v>13</v>
      </c>
      <c r="C48" s="5"/>
      <c r="D48" s="60"/>
      <c r="E48" s="97"/>
      <c r="F48" s="97"/>
      <c r="G48" s="97"/>
      <c r="H48" s="30">
        <f t="shared" si="0"/>
        <v>0</v>
      </c>
      <c r="I48" s="5"/>
      <c r="J48" s="5"/>
      <c r="K48" s="5"/>
      <c r="L48" s="5"/>
      <c r="M48" s="19"/>
      <c r="N48" s="5"/>
    </row>
    <row r="49" spans="1:14" ht="54.75" hidden="1" customHeight="1" x14ac:dyDescent="0.3">
      <c r="A49" s="64" t="s">
        <v>114</v>
      </c>
      <c r="B49" s="57" t="s">
        <v>115</v>
      </c>
      <c r="C49" s="5"/>
      <c r="D49" s="60"/>
      <c r="E49" s="97"/>
      <c r="F49" s="97"/>
      <c r="G49" s="97"/>
      <c r="H49" s="30">
        <f t="shared" si="0"/>
        <v>0</v>
      </c>
      <c r="I49" s="5"/>
      <c r="J49" s="5"/>
      <c r="K49" s="5"/>
      <c r="L49" s="5"/>
      <c r="M49" s="19"/>
      <c r="N49" s="5"/>
    </row>
    <row r="50" spans="1:14" ht="54" hidden="1" customHeight="1" x14ac:dyDescent="0.3">
      <c r="A50" s="64" t="s">
        <v>114</v>
      </c>
      <c r="B50" s="57" t="s">
        <v>115</v>
      </c>
      <c r="C50" s="5"/>
      <c r="D50" s="60"/>
      <c r="E50" s="97"/>
      <c r="F50" s="97"/>
      <c r="G50" s="97"/>
      <c r="H50" s="30">
        <f t="shared" si="0"/>
        <v>0</v>
      </c>
      <c r="I50" s="5"/>
      <c r="J50" s="5"/>
      <c r="K50" s="5"/>
      <c r="L50" s="5"/>
      <c r="M50" s="19"/>
      <c r="N50" s="5"/>
    </row>
    <row r="51" spans="1:14" ht="81.75" customHeight="1" x14ac:dyDescent="0.3">
      <c r="A51" s="16" t="s">
        <v>142</v>
      </c>
      <c r="B51" s="17" t="s">
        <v>32</v>
      </c>
      <c r="C51" s="30">
        <v>1259060</v>
      </c>
      <c r="D51" s="30"/>
      <c r="E51" s="94"/>
      <c r="F51" s="30">
        <f>F52</f>
        <v>-70000</v>
      </c>
      <c r="G51" s="94"/>
      <c r="H51" s="30">
        <f t="shared" si="0"/>
        <v>1189060</v>
      </c>
      <c r="I51" s="11" t="e">
        <f>#REF!+#REF!+I52+I57+#REF!</f>
        <v>#REF!</v>
      </c>
      <c r="J51" s="12" t="e">
        <f t="shared" si="3"/>
        <v>#REF!</v>
      </c>
      <c r="K51" s="11" t="e">
        <f>#REF!+#REF!+K52+K57+#REF!</f>
        <v>#REF!</v>
      </c>
      <c r="L51" s="11" t="e">
        <f>#REF!+#REF!+L52+L57+#REF!</f>
        <v>#REF!</v>
      </c>
      <c r="M51" s="11" t="e">
        <f t="shared" si="4"/>
        <v>#REF!</v>
      </c>
      <c r="N51" s="11" t="e">
        <f>#REF!+#REF!+N52+N57+#REF!</f>
        <v>#REF!</v>
      </c>
    </row>
    <row r="52" spans="1:14" ht="174" customHeight="1" x14ac:dyDescent="0.3">
      <c r="A52" s="10" t="s">
        <v>143</v>
      </c>
      <c r="B52" s="18" t="s">
        <v>33</v>
      </c>
      <c r="C52" s="31">
        <v>1259060</v>
      </c>
      <c r="D52" s="31"/>
      <c r="E52" s="95"/>
      <c r="F52" s="31">
        <f>F53</f>
        <v>-70000</v>
      </c>
      <c r="G52" s="95"/>
      <c r="H52" s="30">
        <f t="shared" si="0"/>
        <v>1189060</v>
      </c>
      <c r="I52" s="12" t="e">
        <f>I53+I55+#REF!</f>
        <v>#REF!</v>
      </c>
      <c r="J52" s="12" t="e">
        <f t="shared" si="3"/>
        <v>#REF!</v>
      </c>
      <c r="K52" s="12" t="e">
        <f>K53+K55+#REF!</f>
        <v>#REF!</v>
      </c>
      <c r="L52" s="12" t="e">
        <f>L53+L55+#REF!</f>
        <v>#REF!</v>
      </c>
      <c r="M52" s="11" t="e">
        <f t="shared" si="4"/>
        <v>#REF!</v>
      </c>
      <c r="N52" s="12" t="e">
        <f>N53+N55+#REF!</f>
        <v>#REF!</v>
      </c>
    </row>
    <row r="53" spans="1:14" ht="117" customHeight="1" x14ac:dyDescent="0.3">
      <c r="A53" s="10" t="s">
        <v>144</v>
      </c>
      <c r="B53" s="42" t="s">
        <v>77</v>
      </c>
      <c r="C53" s="31">
        <v>820820</v>
      </c>
      <c r="D53" s="31"/>
      <c r="E53" s="95"/>
      <c r="F53" s="31">
        <v>-70000</v>
      </c>
      <c r="G53" s="95"/>
      <c r="H53" s="30">
        <f t="shared" si="0"/>
        <v>750820</v>
      </c>
      <c r="I53" s="12">
        <f>I54</f>
        <v>125831000</v>
      </c>
      <c r="J53" s="12">
        <f t="shared" si="3"/>
        <v>0</v>
      </c>
      <c r="K53" s="12">
        <f>K54</f>
        <v>125831000</v>
      </c>
      <c r="L53" s="12">
        <f>L54</f>
        <v>126673000</v>
      </c>
      <c r="M53" s="11">
        <f t="shared" si="4"/>
        <v>0</v>
      </c>
      <c r="N53" s="12">
        <f>N54</f>
        <v>126673000</v>
      </c>
    </row>
    <row r="54" spans="1:14" ht="143.25" customHeight="1" x14ac:dyDescent="0.3">
      <c r="A54" s="64" t="s">
        <v>181</v>
      </c>
      <c r="B54" s="42" t="s">
        <v>78</v>
      </c>
      <c r="C54" s="5">
        <v>820820</v>
      </c>
      <c r="D54" s="60"/>
      <c r="E54" s="80"/>
      <c r="F54" s="5">
        <v>-70000</v>
      </c>
      <c r="G54" s="80"/>
      <c r="H54" s="30">
        <f t="shared" si="0"/>
        <v>750820</v>
      </c>
      <c r="I54" s="5">
        <v>125831000</v>
      </c>
      <c r="J54" s="5">
        <f t="shared" si="3"/>
        <v>0</v>
      </c>
      <c r="K54" s="5">
        <v>125831000</v>
      </c>
      <c r="L54" s="5">
        <v>126673000</v>
      </c>
      <c r="M54" s="19">
        <f t="shared" si="4"/>
        <v>0</v>
      </c>
      <c r="N54" s="5">
        <v>126673000</v>
      </c>
    </row>
    <row r="55" spans="1:14" ht="158.25" customHeight="1" x14ac:dyDescent="0.3">
      <c r="A55" s="10" t="s">
        <v>145</v>
      </c>
      <c r="B55" s="18" t="s">
        <v>34</v>
      </c>
      <c r="C55" s="31">
        <v>438240</v>
      </c>
      <c r="D55" s="31"/>
      <c r="E55" s="95"/>
      <c r="F55" s="31"/>
      <c r="G55" s="95"/>
      <c r="H55" s="30">
        <f t="shared" si="0"/>
        <v>438240</v>
      </c>
      <c r="I55" s="12">
        <f>I56</f>
        <v>2184000</v>
      </c>
      <c r="J55" s="12">
        <f t="shared" si="3"/>
        <v>0</v>
      </c>
      <c r="K55" s="12">
        <f>K56</f>
        <v>2184000</v>
      </c>
      <c r="L55" s="12">
        <f>L56</f>
        <v>2184000</v>
      </c>
      <c r="M55" s="11">
        <f t="shared" si="4"/>
        <v>0</v>
      </c>
      <c r="N55" s="12">
        <f>N56</f>
        <v>2184000</v>
      </c>
    </row>
    <row r="56" spans="1:14" ht="114" customHeight="1" x14ac:dyDescent="0.3">
      <c r="A56" s="65" t="s">
        <v>146</v>
      </c>
      <c r="B56" s="42" t="s">
        <v>79</v>
      </c>
      <c r="C56" s="5">
        <v>438240</v>
      </c>
      <c r="D56" s="60"/>
      <c r="E56" s="97"/>
      <c r="F56" s="60"/>
      <c r="G56" s="97"/>
      <c r="H56" s="30">
        <f t="shared" si="0"/>
        <v>438240</v>
      </c>
      <c r="I56" s="5">
        <v>2184000</v>
      </c>
      <c r="J56" s="5">
        <f t="shared" si="3"/>
        <v>0</v>
      </c>
      <c r="K56" s="5">
        <v>2184000</v>
      </c>
      <c r="L56" s="5">
        <v>2184000</v>
      </c>
      <c r="M56" s="19">
        <f t="shared" si="4"/>
        <v>0</v>
      </c>
      <c r="N56" s="5">
        <v>2184000</v>
      </c>
    </row>
    <row r="57" spans="1:14" ht="60.75" hidden="1" customHeight="1" x14ac:dyDescent="0.3">
      <c r="A57" s="10" t="s">
        <v>147</v>
      </c>
      <c r="B57" s="18" t="s">
        <v>35</v>
      </c>
      <c r="C57" s="31"/>
      <c r="D57" s="31"/>
      <c r="E57" s="95"/>
      <c r="F57" s="31"/>
      <c r="G57" s="95"/>
      <c r="H57" s="30">
        <f t="shared" si="0"/>
        <v>0</v>
      </c>
      <c r="I57" s="12">
        <f t="shared" ref="I57:N58" si="5">I58</f>
        <v>3808000</v>
      </c>
      <c r="J57" s="12">
        <f t="shared" si="3"/>
        <v>0</v>
      </c>
      <c r="K57" s="12">
        <f t="shared" si="5"/>
        <v>3808000</v>
      </c>
      <c r="L57" s="12">
        <f t="shared" si="5"/>
        <v>2760000</v>
      </c>
      <c r="M57" s="11">
        <f t="shared" si="4"/>
        <v>0</v>
      </c>
      <c r="N57" s="12">
        <f t="shared" si="5"/>
        <v>2760000</v>
      </c>
    </row>
    <row r="58" spans="1:14" ht="77.25" hidden="1" customHeight="1" x14ac:dyDescent="0.3">
      <c r="A58" s="10" t="s">
        <v>148</v>
      </c>
      <c r="B58" s="18" t="s">
        <v>36</v>
      </c>
      <c r="C58" s="31"/>
      <c r="D58" s="31"/>
      <c r="E58" s="95"/>
      <c r="F58" s="31"/>
      <c r="G58" s="95"/>
      <c r="H58" s="30">
        <f t="shared" si="0"/>
        <v>0</v>
      </c>
      <c r="I58" s="12">
        <f t="shared" si="5"/>
        <v>3808000</v>
      </c>
      <c r="J58" s="12">
        <f t="shared" si="3"/>
        <v>0</v>
      </c>
      <c r="K58" s="12">
        <f t="shared" si="5"/>
        <v>3808000</v>
      </c>
      <c r="L58" s="12">
        <f t="shared" si="5"/>
        <v>2760000</v>
      </c>
      <c r="M58" s="11">
        <f t="shared" si="4"/>
        <v>0</v>
      </c>
      <c r="N58" s="12">
        <f t="shared" si="5"/>
        <v>2760000</v>
      </c>
    </row>
    <row r="59" spans="1:14" ht="38.25" hidden="1" customHeight="1" x14ac:dyDescent="0.3">
      <c r="A59" s="10" t="s">
        <v>149</v>
      </c>
      <c r="B59" s="18" t="s">
        <v>108</v>
      </c>
      <c r="C59" s="5"/>
      <c r="D59" s="60"/>
      <c r="E59" s="97"/>
      <c r="F59" s="60"/>
      <c r="G59" s="101"/>
      <c r="H59" s="30">
        <f t="shared" si="0"/>
        <v>0</v>
      </c>
      <c r="I59" s="5">
        <v>3808000</v>
      </c>
      <c r="J59" s="5">
        <f t="shared" si="3"/>
        <v>0</v>
      </c>
      <c r="K59" s="5">
        <v>3808000</v>
      </c>
      <c r="L59" s="5">
        <v>2760000</v>
      </c>
      <c r="M59" s="19">
        <f t="shared" si="4"/>
        <v>0</v>
      </c>
      <c r="N59" s="5">
        <v>2760000</v>
      </c>
    </row>
    <row r="60" spans="1:14" ht="37.5" x14ac:dyDescent="0.3">
      <c r="A60" s="16" t="s">
        <v>150</v>
      </c>
      <c r="B60" s="17" t="s">
        <v>37</v>
      </c>
      <c r="C60" s="30">
        <v>189000</v>
      </c>
      <c r="D60" s="30"/>
      <c r="E60" s="30">
        <f>E61</f>
        <v>0</v>
      </c>
      <c r="F60" s="30"/>
      <c r="G60" s="94"/>
      <c r="H60" s="30">
        <f t="shared" si="0"/>
        <v>189000</v>
      </c>
      <c r="I60" s="11" t="e">
        <f>I61+#REF!+#REF!</f>
        <v>#REF!</v>
      </c>
      <c r="J60" s="12" t="e">
        <f t="shared" si="3"/>
        <v>#REF!</v>
      </c>
      <c r="K60" s="11" t="e">
        <f>K61+#REF!+#REF!</f>
        <v>#REF!</v>
      </c>
      <c r="L60" s="11" t="e">
        <f>L61+#REF!+#REF!</f>
        <v>#REF!</v>
      </c>
      <c r="M60" s="11" t="e">
        <f t="shared" si="4"/>
        <v>#REF!</v>
      </c>
      <c r="N60" s="11" t="e">
        <f>N61+#REF!+#REF!</f>
        <v>#REF!</v>
      </c>
    </row>
    <row r="61" spans="1:14" ht="37.5" x14ac:dyDescent="0.3">
      <c r="A61" s="10" t="s">
        <v>151</v>
      </c>
      <c r="B61" s="18" t="s">
        <v>38</v>
      </c>
      <c r="C61" s="31">
        <v>189000</v>
      </c>
      <c r="D61" s="31"/>
      <c r="E61" s="31"/>
      <c r="F61" s="31"/>
      <c r="G61" s="95"/>
      <c r="H61" s="30">
        <f t="shared" si="0"/>
        <v>189000</v>
      </c>
      <c r="I61" s="12">
        <f>I62+I63+I64+I65</f>
        <v>39425000</v>
      </c>
      <c r="J61" s="12">
        <f t="shared" si="3"/>
        <v>0</v>
      </c>
      <c r="K61" s="12">
        <f>K62+K63+K64+K65</f>
        <v>39425000</v>
      </c>
      <c r="L61" s="12">
        <f>L62+L63+L64+L65</f>
        <v>41301000</v>
      </c>
      <c r="M61" s="11">
        <f t="shared" si="4"/>
        <v>0</v>
      </c>
      <c r="N61" s="12">
        <f>N62+N63+N64+N65</f>
        <v>41301000</v>
      </c>
    </row>
    <row r="62" spans="1:14" ht="38.25" customHeight="1" x14ac:dyDescent="0.3">
      <c r="A62" s="10" t="s">
        <v>152</v>
      </c>
      <c r="B62" s="18" t="s">
        <v>39</v>
      </c>
      <c r="C62" s="5">
        <v>47750</v>
      </c>
      <c r="D62" s="60"/>
      <c r="E62" s="111"/>
      <c r="F62" s="5"/>
      <c r="G62" s="80"/>
      <c r="H62" s="30">
        <f t="shared" si="0"/>
        <v>47750</v>
      </c>
      <c r="I62" s="5">
        <v>3539000</v>
      </c>
      <c r="J62" s="5">
        <f t="shared" si="3"/>
        <v>0</v>
      </c>
      <c r="K62" s="5">
        <v>3539000</v>
      </c>
      <c r="L62" s="5">
        <v>3709000</v>
      </c>
      <c r="M62" s="19">
        <f t="shared" si="4"/>
        <v>0</v>
      </c>
      <c r="N62" s="5">
        <v>3709000</v>
      </c>
    </row>
    <row r="63" spans="1:14" ht="39.75" hidden="1" customHeight="1" x14ac:dyDescent="0.3">
      <c r="A63" s="10" t="s">
        <v>153</v>
      </c>
      <c r="B63" s="18" t="s">
        <v>40</v>
      </c>
      <c r="C63" s="5"/>
      <c r="D63" s="60"/>
      <c r="E63" s="111"/>
      <c r="F63" s="5"/>
      <c r="G63" s="80"/>
      <c r="H63" s="30">
        <f t="shared" si="0"/>
        <v>0</v>
      </c>
      <c r="I63" s="5">
        <v>1207000</v>
      </c>
      <c r="J63" s="5">
        <f t="shared" si="3"/>
        <v>0</v>
      </c>
      <c r="K63" s="5">
        <v>1207000</v>
      </c>
      <c r="L63" s="5">
        <v>1265000</v>
      </c>
      <c r="M63" s="19">
        <f t="shared" si="4"/>
        <v>0</v>
      </c>
      <c r="N63" s="5">
        <v>1265000</v>
      </c>
    </row>
    <row r="64" spans="1:14" ht="37.5" x14ac:dyDescent="0.3">
      <c r="A64" s="10" t="s">
        <v>154</v>
      </c>
      <c r="B64" s="18" t="s">
        <v>53</v>
      </c>
      <c r="C64" s="5">
        <v>150</v>
      </c>
      <c r="D64" s="60"/>
      <c r="E64" s="111"/>
      <c r="F64" s="5"/>
      <c r="G64" s="80"/>
      <c r="H64" s="30">
        <f t="shared" si="0"/>
        <v>150</v>
      </c>
      <c r="I64" s="5">
        <v>4988000</v>
      </c>
      <c r="J64" s="5">
        <f t="shared" si="3"/>
        <v>0</v>
      </c>
      <c r="K64" s="5">
        <v>4988000</v>
      </c>
      <c r="L64" s="5">
        <v>5225000</v>
      </c>
      <c r="M64" s="19">
        <f t="shared" si="4"/>
        <v>0</v>
      </c>
      <c r="N64" s="5">
        <v>5225000</v>
      </c>
    </row>
    <row r="65" spans="1:14" ht="37.5" x14ac:dyDescent="0.3">
      <c r="A65" s="10" t="s">
        <v>155</v>
      </c>
      <c r="B65" s="18" t="s">
        <v>41</v>
      </c>
      <c r="C65" s="5">
        <v>141100</v>
      </c>
      <c r="D65" s="60"/>
      <c r="E65" s="111"/>
      <c r="F65" s="5"/>
      <c r="G65" s="80"/>
      <c r="H65" s="30">
        <f t="shared" si="0"/>
        <v>141100</v>
      </c>
      <c r="I65" s="5">
        <v>29691000</v>
      </c>
      <c r="J65" s="5">
        <f t="shared" si="3"/>
        <v>0</v>
      </c>
      <c r="K65" s="5">
        <v>29691000</v>
      </c>
      <c r="L65" s="5">
        <v>31102000</v>
      </c>
      <c r="M65" s="19">
        <f t="shared" si="4"/>
        <v>0</v>
      </c>
      <c r="N65" s="5">
        <v>31102000</v>
      </c>
    </row>
    <row r="66" spans="1:14" ht="37.5" x14ac:dyDescent="0.3">
      <c r="A66" s="10" t="s">
        <v>182</v>
      </c>
      <c r="B66" s="18" t="s">
        <v>41</v>
      </c>
      <c r="C66" s="5">
        <v>38000</v>
      </c>
      <c r="D66" s="60"/>
      <c r="E66" s="111"/>
      <c r="F66" s="5"/>
      <c r="G66" s="80"/>
      <c r="H66" s="30">
        <f t="shared" si="0"/>
        <v>38000</v>
      </c>
      <c r="I66" s="5"/>
      <c r="J66" s="5"/>
      <c r="K66" s="5"/>
      <c r="L66" s="5"/>
      <c r="M66" s="19"/>
      <c r="N66" s="5"/>
    </row>
    <row r="67" spans="1:14" ht="37.5" x14ac:dyDescent="0.3">
      <c r="A67" s="10" t="s">
        <v>211</v>
      </c>
      <c r="B67" s="18" t="s">
        <v>212</v>
      </c>
      <c r="C67" s="5">
        <v>103100</v>
      </c>
      <c r="D67" s="60"/>
      <c r="E67" s="111"/>
      <c r="F67" s="5"/>
      <c r="G67" s="80"/>
      <c r="H67" s="30">
        <f t="shared" si="0"/>
        <v>103100</v>
      </c>
      <c r="I67" s="5"/>
      <c r="J67" s="5"/>
      <c r="K67" s="5"/>
      <c r="L67" s="5"/>
      <c r="M67" s="19"/>
      <c r="N67" s="5"/>
    </row>
    <row r="68" spans="1:14" ht="59.25" customHeight="1" x14ac:dyDescent="0.3">
      <c r="A68" s="16" t="s">
        <v>156</v>
      </c>
      <c r="B68" s="17" t="s">
        <v>42</v>
      </c>
      <c r="C68" s="30">
        <v>123800</v>
      </c>
      <c r="D68" s="30">
        <f>D69</f>
        <v>81000</v>
      </c>
      <c r="E68" s="94"/>
      <c r="F68" s="30"/>
      <c r="G68" s="94"/>
      <c r="H68" s="30">
        <f t="shared" si="0"/>
        <v>204800</v>
      </c>
      <c r="I68" s="11" t="e">
        <f>#REF!+I69</f>
        <v>#REF!</v>
      </c>
      <c r="J68" s="12" t="e">
        <f t="shared" si="3"/>
        <v>#REF!</v>
      </c>
      <c r="K68" s="11" t="e">
        <f>#REF!+K69</f>
        <v>#REF!</v>
      </c>
      <c r="L68" s="11" t="e">
        <f>#REF!+L69</f>
        <v>#REF!</v>
      </c>
      <c r="M68" s="11" t="e">
        <f t="shared" si="4"/>
        <v>#REF!</v>
      </c>
      <c r="N68" s="11" t="e">
        <f>#REF!+N69</f>
        <v>#REF!</v>
      </c>
    </row>
    <row r="69" spans="1:14" ht="27.75" customHeight="1" x14ac:dyDescent="0.3">
      <c r="A69" s="10" t="s">
        <v>157</v>
      </c>
      <c r="B69" s="18" t="s">
        <v>54</v>
      </c>
      <c r="C69" s="31">
        <v>123800</v>
      </c>
      <c r="D69" s="31">
        <f>D70+D72</f>
        <v>81000</v>
      </c>
      <c r="E69" s="95"/>
      <c r="F69" s="31"/>
      <c r="G69" s="95"/>
      <c r="H69" s="30">
        <f t="shared" si="0"/>
        <v>204800</v>
      </c>
      <c r="I69" s="12">
        <f>I72</f>
        <v>10790000</v>
      </c>
      <c r="J69" s="12">
        <f t="shared" si="3"/>
        <v>0</v>
      </c>
      <c r="K69" s="12">
        <f>K72</f>
        <v>10790000</v>
      </c>
      <c r="L69" s="12">
        <f>L72</f>
        <v>11837000</v>
      </c>
      <c r="M69" s="11">
        <f t="shared" si="4"/>
        <v>0</v>
      </c>
      <c r="N69" s="12">
        <f>N72</f>
        <v>11837000</v>
      </c>
    </row>
    <row r="70" spans="1:14" ht="27.75" customHeight="1" x14ac:dyDescent="0.3">
      <c r="A70" s="10" t="s">
        <v>213</v>
      </c>
      <c r="B70" s="18" t="s">
        <v>215</v>
      </c>
      <c r="C70" s="31">
        <v>118800</v>
      </c>
      <c r="D70" s="31">
        <v>23000</v>
      </c>
      <c r="E70" s="95"/>
      <c r="F70" s="31"/>
      <c r="G70" s="95"/>
      <c r="H70" s="30">
        <f t="shared" si="0"/>
        <v>141800</v>
      </c>
      <c r="I70" s="12"/>
      <c r="J70" s="12"/>
      <c r="K70" s="12"/>
      <c r="L70" s="12"/>
      <c r="M70" s="11"/>
      <c r="N70" s="12"/>
    </row>
    <row r="71" spans="1:14" ht="27.75" customHeight="1" x14ac:dyDescent="0.3">
      <c r="A71" s="10" t="s">
        <v>214</v>
      </c>
      <c r="B71" s="18"/>
      <c r="C71" s="31">
        <v>118800</v>
      </c>
      <c r="D71" s="31">
        <v>23000</v>
      </c>
      <c r="E71" s="95"/>
      <c r="F71" s="31"/>
      <c r="G71" s="95"/>
      <c r="H71" s="30">
        <f t="shared" si="0"/>
        <v>141800</v>
      </c>
      <c r="I71" s="12"/>
      <c r="J71" s="12"/>
      <c r="K71" s="12"/>
      <c r="L71" s="12"/>
      <c r="M71" s="11"/>
      <c r="N71" s="12"/>
    </row>
    <row r="72" spans="1:14" ht="27.75" customHeight="1" x14ac:dyDescent="0.3">
      <c r="A72" s="10" t="s">
        <v>158</v>
      </c>
      <c r="B72" s="18" t="s">
        <v>55</v>
      </c>
      <c r="C72" s="31">
        <v>5000</v>
      </c>
      <c r="D72" s="31">
        <v>58000</v>
      </c>
      <c r="E72" s="95"/>
      <c r="F72" s="31"/>
      <c r="G72" s="95"/>
      <c r="H72" s="30">
        <f t="shared" ref="H72:H138" si="6">C72+D72+E72+F72</f>
        <v>63000</v>
      </c>
      <c r="I72" s="12">
        <f t="shared" ref="I72:N72" si="7">I73</f>
        <v>10790000</v>
      </c>
      <c r="J72" s="12">
        <f t="shared" si="3"/>
        <v>0</v>
      </c>
      <c r="K72" s="12">
        <f t="shared" si="7"/>
        <v>10790000</v>
      </c>
      <c r="L72" s="12">
        <f t="shared" si="7"/>
        <v>11837000</v>
      </c>
      <c r="M72" s="11">
        <f t="shared" si="4"/>
        <v>0</v>
      </c>
      <c r="N72" s="12">
        <f t="shared" si="7"/>
        <v>11837000</v>
      </c>
    </row>
    <row r="73" spans="1:14" ht="37.5" x14ac:dyDescent="0.3">
      <c r="A73" s="10" t="s">
        <v>159</v>
      </c>
      <c r="B73" s="18" t="s">
        <v>80</v>
      </c>
      <c r="C73" s="5">
        <v>5000</v>
      </c>
      <c r="D73" s="111">
        <v>58000</v>
      </c>
      <c r="E73" s="80"/>
      <c r="F73" s="5"/>
      <c r="G73" s="80"/>
      <c r="H73" s="30">
        <f t="shared" si="6"/>
        <v>63000</v>
      </c>
      <c r="I73" s="5">
        <v>10790000</v>
      </c>
      <c r="J73" s="5">
        <f t="shared" si="3"/>
        <v>0</v>
      </c>
      <c r="K73" s="5">
        <v>10790000</v>
      </c>
      <c r="L73" s="5">
        <v>11837000</v>
      </c>
      <c r="M73" s="19">
        <f t="shared" si="4"/>
        <v>0</v>
      </c>
      <c r="N73" s="5">
        <v>11837000</v>
      </c>
    </row>
    <row r="74" spans="1:14" ht="59.25" customHeight="1" x14ac:dyDescent="0.3">
      <c r="A74" s="16" t="s">
        <v>160</v>
      </c>
      <c r="B74" s="17" t="s">
        <v>43</v>
      </c>
      <c r="C74" s="30">
        <v>14000000</v>
      </c>
      <c r="D74" s="30"/>
      <c r="E74" s="30">
        <f>E78</f>
        <v>0</v>
      </c>
      <c r="F74" s="30">
        <f>F78+F75</f>
        <v>-5800000</v>
      </c>
      <c r="G74" s="94"/>
      <c r="H74" s="30">
        <f t="shared" si="6"/>
        <v>8200000</v>
      </c>
      <c r="I74" s="11" t="e">
        <f>#REF!+I78</f>
        <v>#REF!</v>
      </c>
      <c r="J74" s="12" t="e">
        <f t="shared" si="3"/>
        <v>#REF!</v>
      </c>
      <c r="K74" s="11" t="e">
        <f>#REF!+K78</f>
        <v>#REF!</v>
      </c>
      <c r="L74" s="11" t="e">
        <f>#REF!+L78</f>
        <v>#REF!</v>
      </c>
      <c r="M74" s="11" t="e">
        <f t="shared" si="4"/>
        <v>#REF!</v>
      </c>
      <c r="N74" s="11" t="e">
        <f>#REF!+N78</f>
        <v>#REF!</v>
      </c>
    </row>
    <row r="75" spans="1:14" ht="59.25" customHeight="1" x14ac:dyDescent="0.3">
      <c r="A75" s="10" t="s">
        <v>305</v>
      </c>
      <c r="B75" s="18" t="s">
        <v>306</v>
      </c>
      <c r="C75" s="30"/>
      <c r="D75" s="30"/>
      <c r="E75" s="30"/>
      <c r="F75" s="31"/>
      <c r="G75" s="94"/>
      <c r="H75" s="30">
        <f t="shared" si="6"/>
        <v>0</v>
      </c>
      <c r="I75" s="11"/>
      <c r="J75" s="12"/>
      <c r="K75" s="11"/>
      <c r="L75" s="11"/>
      <c r="M75" s="11"/>
      <c r="N75" s="11"/>
    </row>
    <row r="76" spans="1:14" ht="59.25" customHeight="1" x14ac:dyDescent="0.3">
      <c r="A76" s="10" t="s">
        <v>307</v>
      </c>
      <c r="B76" s="18" t="s">
        <v>308</v>
      </c>
      <c r="C76" s="30"/>
      <c r="D76" s="30"/>
      <c r="E76" s="30"/>
      <c r="F76" s="31"/>
      <c r="G76" s="94"/>
      <c r="H76" s="30">
        <f t="shared" si="6"/>
        <v>0</v>
      </c>
      <c r="I76" s="11"/>
      <c r="J76" s="12"/>
      <c r="K76" s="11"/>
      <c r="L76" s="11"/>
      <c r="M76" s="11"/>
      <c r="N76" s="11"/>
    </row>
    <row r="77" spans="1:14" ht="59.25" customHeight="1" x14ac:dyDescent="0.3">
      <c r="A77" s="10" t="s">
        <v>309</v>
      </c>
      <c r="B77" s="18" t="s">
        <v>310</v>
      </c>
      <c r="C77" s="30"/>
      <c r="D77" s="30"/>
      <c r="E77" s="30"/>
      <c r="F77" s="31"/>
      <c r="G77" s="94"/>
      <c r="H77" s="30">
        <f t="shared" si="6"/>
        <v>0</v>
      </c>
      <c r="I77" s="11"/>
      <c r="J77" s="12"/>
      <c r="K77" s="11"/>
      <c r="L77" s="11"/>
      <c r="M77" s="11"/>
      <c r="N77" s="11"/>
    </row>
    <row r="78" spans="1:14" ht="99.75" customHeight="1" x14ac:dyDescent="0.3">
      <c r="A78" s="10" t="s">
        <v>161</v>
      </c>
      <c r="B78" s="18" t="s">
        <v>44</v>
      </c>
      <c r="C78" s="31">
        <v>14000000</v>
      </c>
      <c r="D78" s="31"/>
      <c r="E78" s="31"/>
      <c r="F78" s="31">
        <v>-5800000</v>
      </c>
      <c r="G78" s="95"/>
      <c r="H78" s="30">
        <f t="shared" si="6"/>
        <v>8200000</v>
      </c>
      <c r="I78" s="12" t="e">
        <f>I79+I81</f>
        <v>#REF!</v>
      </c>
      <c r="J78" s="12" t="e">
        <f t="shared" si="3"/>
        <v>#REF!</v>
      </c>
      <c r="K78" s="12" t="e">
        <f>K79+K81</f>
        <v>#REF!</v>
      </c>
      <c r="L78" s="12" t="e">
        <f>L79+L81</f>
        <v>#REF!</v>
      </c>
      <c r="M78" s="11" t="e">
        <f t="shared" si="4"/>
        <v>#REF!</v>
      </c>
      <c r="N78" s="12" t="e">
        <f>N79+N81</f>
        <v>#REF!</v>
      </c>
    </row>
    <row r="79" spans="1:14" ht="56.25" hidden="1" x14ac:dyDescent="0.3">
      <c r="A79" s="10" t="s">
        <v>45</v>
      </c>
      <c r="B79" s="18" t="s">
        <v>46</v>
      </c>
      <c r="C79" s="60"/>
      <c r="D79" s="60"/>
      <c r="E79" s="60"/>
      <c r="F79" s="60"/>
      <c r="G79" s="97"/>
      <c r="H79" s="30">
        <f t="shared" si="6"/>
        <v>0</v>
      </c>
      <c r="I79" s="12">
        <f>I80</f>
        <v>0</v>
      </c>
      <c r="J79" s="12">
        <f t="shared" si="3"/>
        <v>0</v>
      </c>
      <c r="K79" s="12">
        <f>K80</f>
        <v>0</v>
      </c>
      <c r="L79" s="12">
        <f>L80</f>
        <v>0</v>
      </c>
      <c r="M79" s="11">
        <f t="shared" si="4"/>
        <v>0</v>
      </c>
      <c r="N79" s="12">
        <f>N80</f>
        <v>0</v>
      </c>
    </row>
    <row r="80" spans="1:14" ht="93.75" hidden="1" x14ac:dyDescent="0.3">
      <c r="A80" s="10" t="s">
        <v>47</v>
      </c>
      <c r="B80" s="18" t="s">
        <v>48</v>
      </c>
      <c r="C80" s="60"/>
      <c r="D80" s="60"/>
      <c r="E80" s="60"/>
      <c r="F80" s="60"/>
      <c r="G80" s="97"/>
      <c r="H80" s="30">
        <f t="shared" si="6"/>
        <v>0</v>
      </c>
      <c r="I80" s="5"/>
      <c r="J80" s="5">
        <f t="shared" si="3"/>
        <v>0</v>
      </c>
      <c r="K80" s="5"/>
      <c r="L80" s="5"/>
      <c r="M80" s="19">
        <f t="shared" si="4"/>
        <v>0</v>
      </c>
      <c r="N80" s="5"/>
    </row>
    <row r="81" spans="1:14" ht="63" customHeight="1" x14ac:dyDescent="0.3">
      <c r="A81" s="66" t="s">
        <v>81</v>
      </c>
      <c r="B81" s="43" t="s">
        <v>46</v>
      </c>
      <c r="C81" s="31">
        <v>14000000</v>
      </c>
      <c r="D81" s="31"/>
      <c r="E81" s="31"/>
      <c r="F81" s="31">
        <v>-5800000</v>
      </c>
      <c r="G81" s="95"/>
      <c r="H81" s="30">
        <f t="shared" si="6"/>
        <v>8200000</v>
      </c>
      <c r="I81" s="12" t="e">
        <f>#REF!</f>
        <v>#REF!</v>
      </c>
      <c r="J81" s="12" t="e">
        <f t="shared" si="3"/>
        <v>#REF!</v>
      </c>
      <c r="K81" s="12" t="e">
        <f>#REF!</f>
        <v>#REF!</v>
      </c>
      <c r="L81" s="12" t="e">
        <f>#REF!</f>
        <v>#REF!</v>
      </c>
      <c r="M81" s="11" t="e">
        <f t="shared" si="4"/>
        <v>#REF!</v>
      </c>
      <c r="N81" s="12" t="e">
        <f>#REF!</f>
        <v>#REF!</v>
      </c>
    </row>
    <row r="82" spans="1:14" ht="104.25" customHeight="1" x14ac:dyDescent="0.3">
      <c r="A82" s="67" t="s">
        <v>173</v>
      </c>
      <c r="B82" s="43" t="s">
        <v>174</v>
      </c>
      <c r="C82" s="31">
        <v>14000000</v>
      </c>
      <c r="D82" s="31"/>
      <c r="E82" s="31"/>
      <c r="F82" s="31">
        <v>-5800000</v>
      </c>
      <c r="G82" s="95"/>
      <c r="H82" s="30">
        <f t="shared" si="6"/>
        <v>8200000</v>
      </c>
      <c r="I82" s="12"/>
      <c r="J82" s="12"/>
      <c r="K82" s="12"/>
      <c r="L82" s="12"/>
      <c r="M82" s="11"/>
      <c r="N82" s="12"/>
    </row>
    <row r="83" spans="1:14" s="4" customFormat="1" ht="43.5" customHeight="1" x14ac:dyDescent="0.3">
      <c r="A83" s="29" t="s">
        <v>162</v>
      </c>
      <c r="B83" s="33" t="s">
        <v>49</v>
      </c>
      <c r="C83" s="30">
        <v>517000</v>
      </c>
      <c r="D83" s="30">
        <v>318549</v>
      </c>
      <c r="E83" s="30">
        <f>E105</f>
        <v>0</v>
      </c>
      <c r="F83" s="30">
        <v>-146830</v>
      </c>
      <c r="G83" s="94"/>
      <c r="H83" s="30">
        <f t="shared" si="6"/>
        <v>688719</v>
      </c>
      <c r="I83" s="13" t="e">
        <f>#REF!+I84+#REF!+#REF!+#REF!+#REF!+#REF!+#REF!+#REF!+I110+I90</f>
        <v>#REF!</v>
      </c>
      <c r="J83" s="20" t="e">
        <f t="shared" si="3"/>
        <v>#REF!</v>
      </c>
      <c r="K83" s="13" t="e">
        <f>#REF!+K84+#REF!+#REF!+#REF!+#REF!+#REF!+#REF!+#REF!+K110+K90</f>
        <v>#REF!</v>
      </c>
      <c r="L83" s="13" t="e">
        <f>#REF!+L84+#REF!+#REF!+#REF!+#REF!+#REF!+#REF!+#REF!+L110+L90</f>
        <v>#REF!</v>
      </c>
      <c r="M83" s="13" t="e">
        <f t="shared" si="4"/>
        <v>#REF!</v>
      </c>
      <c r="N83" s="13" t="e">
        <f>#REF!+N84+#REF!+#REF!+#REF!+#REF!+#REF!+#REF!+#REF!+N110+N90</f>
        <v>#REF!</v>
      </c>
    </row>
    <row r="84" spans="1:14" ht="133.5" customHeight="1" x14ac:dyDescent="0.3">
      <c r="A84" s="66" t="s">
        <v>217</v>
      </c>
      <c r="B84" s="44" t="s">
        <v>218</v>
      </c>
      <c r="C84" s="31">
        <v>18000</v>
      </c>
      <c r="D84" s="31"/>
      <c r="E84" s="95"/>
      <c r="F84" s="31">
        <v>9000</v>
      </c>
      <c r="G84" s="95"/>
      <c r="H84" s="30">
        <f t="shared" si="6"/>
        <v>27000</v>
      </c>
      <c r="I84" s="12" t="e">
        <f>#REF!</f>
        <v>#REF!</v>
      </c>
      <c r="J84" s="12" t="e">
        <f t="shared" si="3"/>
        <v>#REF!</v>
      </c>
      <c r="K84" s="12" t="e">
        <f>#REF!</f>
        <v>#REF!</v>
      </c>
      <c r="L84" s="12" t="e">
        <f>#REF!</f>
        <v>#REF!</v>
      </c>
      <c r="M84" s="11" t="e">
        <f t="shared" si="4"/>
        <v>#REF!</v>
      </c>
      <c r="N84" s="12" t="e">
        <f>#REF!</f>
        <v>#REF!</v>
      </c>
    </row>
    <row r="85" spans="1:14" ht="156" customHeight="1" x14ac:dyDescent="0.3">
      <c r="A85" s="66" t="s">
        <v>219</v>
      </c>
      <c r="B85" s="44" t="s">
        <v>220</v>
      </c>
      <c r="C85" s="31">
        <v>18000</v>
      </c>
      <c r="D85" s="31"/>
      <c r="E85" s="95"/>
      <c r="F85" s="31">
        <v>9000</v>
      </c>
      <c r="G85" s="95"/>
      <c r="H85" s="30">
        <f t="shared" si="6"/>
        <v>27000</v>
      </c>
      <c r="I85" s="12"/>
      <c r="J85" s="12"/>
      <c r="K85" s="12"/>
      <c r="L85" s="12"/>
      <c r="M85" s="11"/>
      <c r="N85" s="12"/>
    </row>
    <row r="86" spans="1:14" ht="189" customHeight="1" x14ac:dyDescent="0.3">
      <c r="A86" s="66" t="s">
        <v>221</v>
      </c>
      <c r="B86" s="44" t="s">
        <v>222</v>
      </c>
      <c r="C86" s="31">
        <v>65000</v>
      </c>
      <c r="D86" s="31"/>
      <c r="E86" s="95"/>
      <c r="F86" s="31">
        <v>-36830</v>
      </c>
      <c r="G86" s="95"/>
      <c r="H86" s="30">
        <f t="shared" si="6"/>
        <v>28170</v>
      </c>
      <c r="I86" s="12"/>
      <c r="J86" s="12"/>
      <c r="K86" s="12"/>
      <c r="L86" s="12"/>
      <c r="M86" s="11"/>
      <c r="N86" s="12"/>
    </row>
    <row r="87" spans="1:14" ht="204" customHeight="1" x14ac:dyDescent="0.3">
      <c r="A87" s="66" t="s">
        <v>223</v>
      </c>
      <c r="B87" s="44" t="s">
        <v>224</v>
      </c>
      <c r="C87" s="31">
        <v>65000</v>
      </c>
      <c r="D87" s="31"/>
      <c r="E87" s="95"/>
      <c r="F87" s="31">
        <v>-36830</v>
      </c>
      <c r="G87" s="95"/>
      <c r="H87" s="30">
        <f t="shared" si="6"/>
        <v>28170</v>
      </c>
      <c r="I87" s="12"/>
      <c r="J87" s="12"/>
      <c r="K87" s="12"/>
      <c r="L87" s="12"/>
      <c r="M87" s="11"/>
      <c r="N87" s="12"/>
    </row>
    <row r="88" spans="1:14" ht="122.25" customHeight="1" x14ac:dyDescent="0.3">
      <c r="A88" s="66" t="s">
        <v>225</v>
      </c>
      <c r="B88" s="44" t="s">
        <v>226</v>
      </c>
      <c r="C88" s="31">
        <v>10000</v>
      </c>
      <c r="D88" s="31"/>
      <c r="E88" s="95"/>
      <c r="F88" s="31">
        <v>-3000</v>
      </c>
      <c r="G88" s="95"/>
      <c r="H88" s="30">
        <f t="shared" si="6"/>
        <v>7000</v>
      </c>
      <c r="I88" s="12"/>
      <c r="J88" s="12"/>
      <c r="K88" s="12"/>
      <c r="L88" s="12"/>
      <c r="M88" s="11"/>
      <c r="N88" s="12"/>
    </row>
    <row r="89" spans="1:14" ht="205.5" customHeight="1" x14ac:dyDescent="0.3">
      <c r="A89" s="66" t="s">
        <v>227</v>
      </c>
      <c r="B89" s="43" t="s">
        <v>228</v>
      </c>
      <c r="C89" s="5">
        <v>10000</v>
      </c>
      <c r="D89" s="60"/>
      <c r="E89" s="5"/>
      <c r="F89" s="5">
        <v>-3000</v>
      </c>
      <c r="G89" s="80"/>
      <c r="H89" s="30">
        <f t="shared" si="6"/>
        <v>7000</v>
      </c>
      <c r="I89" s="5"/>
      <c r="J89" s="5"/>
      <c r="K89" s="5"/>
      <c r="L89" s="5"/>
      <c r="M89" s="19"/>
      <c r="N89" s="5"/>
    </row>
    <row r="90" spans="1:14" ht="156" customHeight="1" x14ac:dyDescent="0.3">
      <c r="A90" s="66" t="s">
        <v>229</v>
      </c>
      <c r="B90" s="43" t="s">
        <v>230</v>
      </c>
      <c r="C90" s="61">
        <v>30000</v>
      </c>
      <c r="D90" s="60">
        <v>30000</v>
      </c>
      <c r="E90" s="5"/>
      <c r="F90" s="31"/>
      <c r="G90" s="95"/>
      <c r="H90" s="30">
        <f t="shared" si="6"/>
        <v>60000</v>
      </c>
      <c r="I90" s="12">
        <f>I91</f>
        <v>0</v>
      </c>
      <c r="J90" s="12">
        <f>K90-I90</f>
        <v>0</v>
      </c>
      <c r="K90" s="12">
        <f>K91</f>
        <v>0</v>
      </c>
      <c r="L90" s="12">
        <f>L91</f>
        <v>0</v>
      </c>
      <c r="M90" s="11">
        <f>N90-L90</f>
        <v>0</v>
      </c>
      <c r="N90" s="12">
        <f>N91</f>
        <v>0</v>
      </c>
    </row>
    <row r="91" spans="1:14" ht="168.75" customHeight="1" x14ac:dyDescent="0.3">
      <c r="A91" s="66" t="s">
        <v>231</v>
      </c>
      <c r="B91" s="43" t="s">
        <v>232</v>
      </c>
      <c r="C91" s="61">
        <v>30000</v>
      </c>
      <c r="D91" s="111"/>
      <c r="E91" s="5"/>
      <c r="F91" s="5"/>
      <c r="G91" s="80"/>
      <c r="H91" s="30">
        <f t="shared" si="6"/>
        <v>30000</v>
      </c>
      <c r="I91" s="5"/>
      <c r="J91" s="5">
        <f>K91-I91</f>
        <v>0</v>
      </c>
      <c r="K91" s="5"/>
      <c r="L91" s="5"/>
      <c r="M91" s="19">
        <f>N91-L91</f>
        <v>0</v>
      </c>
      <c r="N91" s="5"/>
    </row>
    <row r="92" spans="1:14" ht="168.75" customHeight="1" x14ac:dyDescent="0.3">
      <c r="A92" s="66" t="s">
        <v>344</v>
      </c>
      <c r="B92" s="43" t="s">
        <v>345</v>
      </c>
      <c r="C92" s="61"/>
      <c r="D92" s="111">
        <v>6000</v>
      </c>
      <c r="E92" s="5"/>
      <c r="F92" s="5">
        <v>6000</v>
      </c>
      <c r="G92" s="80"/>
      <c r="H92" s="30"/>
      <c r="I92" s="23"/>
      <c r="J92" s="23"/>
      <c r="K92" s="23"/>
      <c r="L92" s="23"/>
      <c r="M92" s="24"/>
      <c r="N92" s="23"/>
    </row>
    <row r="93" spans="1:14" ht="168.75" customHeight="1" x14ac:dyDescent="0.3">
      <c r="A93" s="66" t="s">
        <v>346</v>
      </c>
      <c r="B93" s="43" t="s">
        <v>347</v>
      </c>
      <c r="C93" s="61"/>
      <c r="D93" s="111"/>
      <c r="E93" s="5"/>
      <c r="F93" s="5">
        <v>6000</v>
      </c>
      <c r="G93" s="80"/>
      <c r="H93" s="30"/>
      <c r="I93" s="23"/>
      <c r="J93" s="23"/>
      <c r="K93" s="23"/>
      <c r="L93" s="23"/>
      <c r="M93" s="24"/>
      <c r="N93" s="23"/>
    </row>
    <row r="94" spans="1:14" ht="156" customHeight="1" x14ac:dyDescent="0.3">
      <c r="A94" s="66" t="s">
        <v>233</v>
      </c>
      <c r="B94" s="43" t="s">
        <v>234</v>
      </c>
      <c r="C94" s="61">
        <v>63000</v>
      </c>
      <c r="D94" s="111">
        <v>30000</v>
      </c>
      <c r="E94" s="5"/>
      <c r="F94" s="5">
        <v>-49000</v>
      </c>
      <c r="G94" s="80"/>
      <c r="H94" s="30">
        <f t="shared" si="6"/>
        <v>44000</v>
      </c>
      <c r="I94" s="23"/>
      <c r="J94" s="23"/>
      <c r="K94" s="23"/>
      <c r="L94" s="23"/>
      <c r="M94" s="24"/>
      <c r="N94" s="23"/>
    </row>
    <row r="95" spans="1:14" ht="166.5" customHeight="1" x14ac:dyDescent="0.3">
      <c r="A95" s="66" t="s">
        <v>235</v>
      </c>
      <c r="B95" s="43" t="s">
        <v>236</v>
      </c>
      <c r="C95" s="61">
        <v>63000</v>
      </c>
      <c r="D95" s="60"/>
      <c r="E95" s="5"/>
      <c r="F95" s="5">
        <v>-49000</v>
      </c>
      <c r="G95" s="80"/>
      <c r="H95" s="30">
        <f t="shared" si="6"/>
        <v>14000</v>
      </c>
      <c r="I95" s="23"/>
      <c r="J95" s="23"/>
      <c r="K95" s="23"/>
      <c r="L95" s="23"/>
      <c r="M95" s="24"/>
      <c r="N95" s="23"/>
    </row>
    <row r="96" spans="1:14" ht="166.5" customHeight="1" x14ac:dyDescent="0.3">
      <c r="A96" s="66" t="s">
        <v>287</v>
      </c>
      <c r="B96" s="43" t="s">
        <v>289</v>
      </c>
      <c r="C96" s="61"/>
      <c r="D96" s="60"/>
      <c r="E96" s="5"/>
      <c r="F96" s="5"/>
      <c r="G96" s="80"/>
      <c r="H96" s="30">
        <f t="shared" si="6"/>
        <v>0</v>
      </c>
      <c r="I96" s="23"/>
      <c r="J96" s="23"/>
      <c r="K96" s="23"/>
      <c r="L96" s="23"/>
      <c r="M96" s="24"/>
      <c r="N96" s="23"/>
    </row>
    <row r="97" spans="1:14" ht="166.5" customHeight="1" x14ac:dyDescent="0.3">
      <c r="A97" s="66" t="s">
        <v>288</v>
      </c>
      <c r="B97" s="43" t="s">
        <v>290</v>
      </c>
      <c r="C97" s="61"/>
      <c r="D97" s="60"/>
      <c r="E97" s="5"/>
      <c r="F97" s="5"/>
      <c r="G97" s="80"/>
      <c r="H97" s="30">
        <f t="shared" si="6"/>
        <v>0</v>
      </c>
      <c r="I97" s="23"/>
      <c r="J97" s="23"/>
      <c r="K97" s="23"/>
      <c r="L97" s="23"/>
      <c r="M97" s="24"/>
      <c r="N97" s="23"/>
    </row>
    <row r="98" spans="1:14" ht="166.5" customHeight="1" x14ac:dyDescent="0.3">
      <c r="A98" s="66" t="s">
        <v>297</v>
      </c>
      <c r="B98" s="43" t="s">
        <v>295</v>
      </c>
      <c r="C98" s="61"/>
      <c r="D98" s="60"/>
      <c r="E98" s="5"/>
      <c r="F98" s="5">
        <v>5000</v>
      </c>
      <c r="G98" s="80"/>
      <c r="H98" s="30">
        <f t="shared" si="6"/>
        <v>5000</v>
      </c>
      <c r="I98" s="23"/>
      <c r="J98" s="23"/>
      <c r="K98" s="23"/>
      <c r="L98" s="23"/>
      <c r="M98" s="24"/>
      <c r="N98" s="23"/>
    </row>
    <row r="99" spans="1:14" ht="166.5" customHeight="1" x14ac:dyDescent="0.3">
      <c r="A99" s="66" t="s">
        <v>298</v>
      </c>
      <c r="B99" s="43" t="s">
        <v>296</v>
      </c>
      <c r="C99" s="61"/>
      <c r="D99" s="60"/>
      <c r="E99" s="5"/>
      <c r="F99" s="5">
        <v>5000</v>
      </c>
      <c r="G99" s="80"/>
      <c r="H99" s="30">
        <f t="shared" si="6"/>
        <v>5000</v>
      </c>
      <c r="I99" s="23"/>
      <c r="J99" s="23"/>
      <c r="K99" s="23"/>
      <c r="L99" s="23"/>
      <c r="M99" s="24"/>
      <c r="N99" s="23"/>
    </row>
    <row r="100" spans="1:14" ht="117.75" customHeight="1" x14ac:dyDescent="0.3">
      <c r="A100" s="66" t="s">
        <v>237</v>
      </c>
      <c r="B100" s="43" t="s">
        <v>238</v>
      </c>
      <c r="C100" s="61">
        <v>38000</v>
      </c>
      <c r="D100" s="60"/>
      <c r="E100" s="5"/>
      <c r="F100" s="5">
        <v>-10000</v>
      </c>
      <c r="G100" s="80"/>
      <c r="H100" s="30">
        <f t="shared" si="6"/>
        <v>28000</v>
      </c>
      <c r="I100" s="23"/>
      <c r="J100" s="23"/>
      <c r="K100" s="23"/>
      <c r="L100" s="23"/>
      <c r="M100" s="24"/>
      <c r="N100" s="23"/>
    </row>
    <row r="101" spans="1:14" ht="154.5" customHeight="1" x14ac:dyDescent="0.3">
      <c r="A101" s="66" t="s">
        <v>239</v>
      </c>
      <c r="B101" s="43" t="s">
        <v>240</v>
      </c>
      <c r="C101" s="61">
        <v>38000</v>
      </c>
      <c r="D101" s="60"/>
      <c r="E101" s="5"/>
      <c r="F101" s="5">
        <v>-10000</v>
      </c>
      <c r="G101" s="80"/>
      <c r="H101" s="30">
        <f t="shared" si="6"/>
        <v>28000</v>
      </c>
      <c r="I101" s="23"/>
      <c r="J101" s="23"/>
      <c r="K101" s="23"/>
      <c r="L101" s="23"/>
      <c r="M101" s="24"/>
      <c r="N101" s="23"/>
    </row>
    <row r="102" spans="1:14" ht="153.75" customHeight="1" x14ac:dyDescent="0.3">
      <c r="A102" s="66" t="s">
        <v>241</v>
      </c>
      <c r="B102" s="43" t="s">
        <v>242</v>
      </c>
      <c r="C102" s="61">
        <v>43000</v>
      </c>
      <c r="D102" s="60"/>
      <c r="E102" s="5"/>
      <c r="F102" s="5">
        <v>4000</v>
      </c>
      <c r="G102" s="80"/>
      <c r="H102" s="30">
        <f t="shared" si="6"/>
        <v>47000</v>
      </c>
      <c r="I102" s="23"/>
      <c r="J102" s="23"/>
      <c r="K102" s="23"/>
      <c r="L102" s="23"/>
      <c r="M102" s="24"/>
      <c r="N102" s="23"/>
    </row>
    <row r="103" spans="1:14" ht="117.75" customHeight="1" x14ac:dyDescent="0.3">
      <c r="A103" s="66" t="s">
        <v>243</v>
      </c>
      <c r="B103" s="43" t="s">
        <v>244</v>
      </c>
      <c r="C103" s="61">
        <v>43000</v>
      </c>
      <c r="D103" s="60"/>
      <c r="E103" s="5"/>
      <c r="F103" s="5">
        <v>4000</v>
      </c>
      <c r="G103" s="80"/>
      <c r="H103" s="30">
        <f t="shared" si="6"/>
        <v>47000</v>
      </c>
      <c r="I103" s="23"/>
      <c r="J103" s="23"/>
      <c r="K103" s="23"/>
      <c r="L103" s="23"/>
      <c r="M103" s="24"/>
      <c r="N103" s="23"/>
    </row>
    <row r="104" spans="1:14" ht="225" customHeight="1" x14ac:dyDescent="0.3">
      <c r="A104" s="66" t="s">
        <v>245</v>
      </c>
      <c r="B104" s="43" t="s">
        <v>246</v>
      </c>
      <c r="C104" s="61">
        <v>275000</v>
      </c>
      <c r="D104" s="60">
        <v>-81000</v>
      </c>
      <c r="E104" s="5"/>
      <c r="F104" s="5">
        <v>-68000</v>
      </c>
      <c r="G104" s="80"/>
      <c r="H104" s="30">
        <f t="shared" si="6"/>
        <v>126000</v>
      </c>
      <c r="I104" s="23"/>
      <c r="J104" s="23"/>
      <c r="K104" s="23"/>
      <c r="L104" s="23"/>
      <c r="M104" s="24"/>
      <c r="N104" s="23"/>
    </row>
    <row r="105" spans="1:14" ht="196.5" customHeight="1" x14ac:dyDescent="0.3">
      <c r="A105" s="66" t="s">
        <v>247</v>
      </c>
      <c r="B105" s="43" t="s">
        <v>248</v>
      </c>
      <c r="C105" s="61">
        <v>275000</v>
      </c>
      <c r="D105" s="60">
        <v>-81000</v>
      </c>
      <c r="E105" s="5"/>
      <c r="F105" s="5">
        <v>-68000</v>
      </c>
      <c r="G105" s="80"/>
      <c r="H105" s="30">
        <f t="shared" si="6"/>
        <v>126000</v>
      </c>
      <c r="I105" s="23"/>
      <c r="J105" s="23"/>
      <c r="K105" s="23"/>
      <c r="L105" s="23"/>
      <c r="M105" s="24"/>
      <c r="N105" s="23"/>
    </row>
    <row r="106" spans="1:14" ht="196.5" customHeight="1" x14ac:dyDescent="0.3">
      <c r="A106" s="66" t="s">
        <v>291</v>
      </c>
      <c r="B106" s="43" t="s">
        <v>293</v>
      </c>
      <c r="C106" s="61"/>
      <c r="D106" s="60"/>
      <c r="E106" s="5"/>
      <c r="F106" s="5"/>
      <c r="G106" s="80"/>
      <c r="H106" s="30">
        <f t="shared" si="6"/>
        <v>0</v>
      </c>
      <c r="I106" s="23"/>
      <c r="J106" s="23"/>
      <c r="K106" s="23"/>
      <c r="L106" s="23"/>
      <c r="M106" s="24"/>
      <c r="N106" s="23"/>
    </row>
    <row r="107" spans="1:14" ht="196.5" customHeight="1" x14ac:dyDescent="0.3">
      <c r="A107" s="66" t="s">
        <v>292</v>
      </c>
      <c r="B107" s="43" t="s">
        <v>294</v>
      </c>
      <c r="C107" s="61"/>
      <c r="D107" s="60"/>
      <c r="E107" s="5"/>
      <c r="F107" s="5"/>
      <c r="G107" s="80"/>
      <c r="H107" s="30">
        <f t="shared" si="6"/>
        <v>0</v>
      </c>
      <c r="I107" s="23"/>
      <c r="J107" s="23"/>
      <c r="K107" s="23"/>
      <c r="L107" s="23"/>
      <c r="M107" s="24"/>
      <c r="N107" s="23"/>
    </row>
    <row r="108" spans="1:14" ht="196.5" customHeight="1" x14ac:dyDescent="0.3">
      <c r="A108" s="66" t="s">
        <v>299</v>
      </c>
      <c r="B108" s="43" t="s">
        <v>300</v>
      </c>
      <c r="C108" s="61"/>
      <c r="D108" s="60"/>
      <c r="E108" s="5"/>
      <c r="F108" s="5"/>
      <c r="G108" s="80"/>
      <c r="H108" s="30">
        <f t="shared" si="6"/>
        <v>0</v>
      </c>
      <c r="I108" s="23"/>
      <c r="J108" s="23"/>
      <c r="K108" s="23"/>
      <c r="L108" s="23"/>
      <c r="M108" s="24"/>
      <c r="N108" s="23"/>
    </row>
    <row r="109" spans="1:14" ht="196.5" customHeight="1" x14ac:dyDescent="0.3">
      <c r="A109" s="66" t="s">
        <v>301</v>
      </c>
      <c r="B109" s="43" t="s">
        <v>302</v>
      </c>
      <c r="C109" s="61"/>
      <c r="D109" s="60"/>
      <c r="E109" s="5"/>
      <c r="F109" s="5"/>
      <c r="G109" s="80"/>
      <c r="H109" s="30">
        <f t="shared" si="6"/>
        <v>0</v>
      </c>
      <c r="I109" s="23"/>
      <c r="J109" s="23"/>
      <c r="K109" s="23"/>
      <c r="L109" s="23"/>
      <c r="M109" s="24"/>
      <c r="N109" s="23"/>
    </row>
    <row r="110" spans="1:14" ht="84" customHeight="1" x14ac:dyDescent="0.3">
      <c r="A110" s="66" t="s">
        <v>249</v>
      </c>
      <c r="B110" s="47" t="s">
        <v>250</v>
      </c>
      <c r="C110" s="5">
        <v>5000</v>
      </c>
      <c r="D110" s="5"/>
      <c r="E110" s="5"/>
      <c r="F110" s="5">
        <v>-4000</v>
      </c>
      <c r="G110" s="80"/>
      <c r="H110" s="30">
        <f t="shared" si="6"/>
        <v>1000</v>
      </c>
      <c r="I110" s="23">
        <v>30000</v>
      </c>
      <c r="J110" s="23">
        <f>K110-I110</f>
        <v>0</v>
      </c>
      <c r="K110" s="23">
        <v>30000</v>
      </c>
      <c r="L110" s="23">
        <v>30000</v>
      </c>
      <c r="M110" s="24">
        <f>N110-L110</f>
        <v>0</v>
      </c>
      <c r="N110" s="23">
        <v>30000</v>
      </c>
    </row>
    <row r="111" spans="1:14" ht="130.5" customHeight="1" x14ac:dyDescent="0.3">
      <c r="A111" s="69" t="s">
        <v>251</v>
      </c>
      <c r="B111" s="47" t="s">
        <v>252</v>
      </c>
      <c r="C111" s="5">
        <v>5000</v>
      </c>
      <c r="D111" s="5"/>
      <c r="E111" s="5"/>
      <c r="F111" s="5">
        <v>-4000</v>
      </c>
      <c r="G111" s="80"/>
      <c r="H111" s="30">
        <f t="shared" si="6"/>
        <v>1000</v>
      </c>
      <c r="I111" s="23"/>
      <c r="J111" s="23"/>
      <c r="K111" s="23"/>
      <c r="L111" s="23"/>
      <c r="M111" s="24"/>
      <c r="N111" s="23"/>
    </row>
    <row r="112" spans="1:14" ht="130.5" customHeight="1" x14ac:dyDescent="0.3">
      <c r="A112" s="69" t="s">
        <v>332</v>
      </c>
      <c r="B112" s="47" t="s">
        <v>333</v>
      </c>
      <c r="C112" s="108"/>
      <c r="D112" s="108"/>
      <c r="E112" s="108"/>
      <c r="F112" s="108"/>
      <c r="G112" s="98"/>
      <c r="H112" s="30">
        <f t="shared" si="6"/>
        <v>0</v>
      </c>
      <c r="I112" s="23"/>
      <c r="J112" s="23"/>
      <c r="K112" s="23"/>
      <c r="L112" s="23"/>
      <c r="M112" s="24"/>
      <c r="N112" s="23"/>
    </row>
    <row r="113" spans="1:20" ht="130.5" customHeight="1" x14ac:dyDescent="0.3">
      <c r="A113" s="69" t="s">
        <v>330</v>
      </c>
      <c r="B113" s="47" t="s">
        <v>331</v>
      </c>
      <c r="C113" s="108"/>
      <c r="D113" s="108">
        <v>369549</v>
      </c>
      <c r="E113" s="108"/>
      <c r="F113" s="108"/>
      <c r="G113" s="98"/>
      <c r="H113" s="30">
        <f t="shared" si="6"/>
        <v>369549</v>
      </c>
      <c r="I113" s="23"/>
      <c r="J113" s="23"/>
      <c r="K113" s="23"/>
      <c r="L113" s="23"/>
      <c r="M113" s="24"/>
      <c r="N113" s="23"/>
    </row>
    <row r="114" spans="1:20" ht="37.5" x14ac:dyDescent="0.3">
      <c r="A114" s="70" t="s">
        <v>82</v>
      </c>
      <c r="B114" s="48" t="s">
        <v>50</v>
      </c>
      <c r="C114" s="85">
        <v>136652669.58000001</v>
      </c>
      <c r="D114" s="85">
        <f>D115</f>
        <v>7550995</v>
      </c>
      <c r="E114" s="85">
        <f>E115</f>
        <v>550763</v>
      </c>
      <c r="F114" s="85">
        <f>F115</f>
        <v>2436874</v>
      </c>
      <c r="G114" s="93"/>
      <c r="H114" s="30">
        <f t="shared" si="6"/>
        <v>147191301.58000001</v>
      </c>
      <c r="I114" s="11" t="e">
        <f>I116+I123+#REF!+#REF!+#REF!+#REF!+#REF!+#REF!</f>
        <v>#REF!</v>
      </c>
      <c r="J114" s="11" t="e">
        <f t="shared" ref="J114:J120" si="8">K114-I114</f>
        <v>#REF!</v>
      </c>
      <c r="K114" s="11" t="e">
        <f>K116+K123+#REF!+#REF!+#REF!+#REF!+#REF!+#REF!</f>
        <v>#REF!</v>
      </c>
      <c r="L114" s="11" t="e">
        <f>L116+L123+#REF!+#REF!+#REF!+#REF!+#REF!+#REF!</f>
        <v>#REF!</v>
      </c>
      <c r="M114" s="11" t="e">
        <f t="shared" ref="M114:M120" si="9">N114-L114</f>
        <v>#REF!</v>
      </c>
      <c r="N114" s="11" t="e">
        <f>N116+N123+#REF!+#REF!+#REF!+#REF!+#REF!+#REF!</f>
        <v>#REF!</v>
      </c>
      <c r="O114" s="9"/>
      <c r="P114" s="9"/>
      <c r="Q114" s="9"/>
      <c r="R114" s="9"/>
      <c r="S114" s="9"/>
      <c r="T114" s="9"/>
    </row>
    <row r="115" spans="1:20" ht="52.5" customHeight="1" x14ac:dyDescent="0.3">
      <c r="A115" s="70" t="s">
        <v>83</v>
      </c>
      <c r="B115" s="48" t="s">
        <v>84</v>
      </c>
      <c r="C115" s="85">
        <v>136652669.58000001</v>
      </c>
      <c r="D115" s="85">
        <f>D155+D178</f>
        <v>7550995</v>
      </c>
      <c r="E115" s="85">
        <f>E155</f>
        <v>550763</v>
      </c>
      <c r="F115" s="85">
        <f>F116+F155</f>
        <v>2436874</v>
      </c>
      <c r="G115" s="93"/>
      <c r="H115" s="30">
        <f t="shared" si="6"/>
        <v>147191301.58000001</v>
      </c>
      <c r="I115" s="11" t="e">
        <f>I116+I123+#REF!+#REF!</f>
        <v>#REF!</v>
      </c>
      <c r="J115" s="11" t="e">
        <f t="shared" si="8"/>
        <v>#REF!</v>
      </c>
      <c r="K115" s="11" t="e">
        <f>K116+K123+#REF!+#REF!</f>
        <v>#REF!</v>
      </c>
      <c r="L115" s="11" t="e">
        <f>L116+L123+#REF!+#REF!</f>
        <v>#REF!</v>
      </c>
      <c r="M115" s="11" t="e">
        <f t="shared" si="9"/>
        <v>#REF!</v>
      </c>
      <c r="N115" s="11" t="e">
        <f>N116+N123+#REF!+#REF!</f>
        <v>#REF!</v>
      </c>
      <c r="O115" s="22"/>
      <c r="P115" s="22"/>
      <c r="Q115" s="22"/>
    </row>
    <row r="116" spans="1:20" ht="41.25" customHeight="1" x14ac:dyDescent="0.3">
      <c r="A116" s="71" t="s">
        <v>322</v>
      </c>
      <c r="B116" s="48" t="s">
        <v>85</v>
      </c>
      <c r="C116" s="85">
        <v>24094220</v>
      </c>
      <c r="D116" s="30"/>
      <c r="E116" s="30"/>
      <c r="F116" s="30">
        <f>F119</f>
        <v>2559100</v>
      </c>
      <c r="G116" s="94"/>
      <c r="H116" s="30">
        <f t="shared" si="6"/>
        <v>26653320</v>
      </c>
      <c r="I116" s="11">
        <f>I117+I119</f>
        <v>5445102000</v>
      </c>
      <c r="J116" s="12">
        <f t="shared" si="8"/>
        <v>0</v>
      </c>
      <c r="K116" s="11">
        <f>K117+K119</f>
        <v>5445102000</v>
      </c>
      <c r="L116" s="11">
        <f>L117+L119</f>
        <v>5146967500</v>
      </c>
      <c r="M116" s="11">
        <f t="shared" si="9"/>
        <v>0</v>
      </c>
      <c r="N116" s="11">
        <f>N117+N119</f>
        <v>5146967500</v>
      </c>
    </row>
    <row r="117" spans="1:20" ht="37.5" x14ac:dyDescent="0.3">
      <c r="A117" s="66" t="s">
        <v>321</v>
      </c>
      <c r="B117" s="46" t="s">
        <v>86</v>
      </c>
      <c r="C117" s="86">
        <v>20003000</v>
      </c>
      <c r="D117" s="31"/>
      <c r="E117" s="31"/>
      <c r="F117" s="31"/>
      <c r="G117" s="95"/>
      <c r="H117" s="30">
        <f t="shared" si="6"/>
        <v>20003000</v>
      </c>
      <c r="I117" s="12">
        <f>I118</f>
        <v>3496177400</v>
      </c>
      <c r="J117" s="12">
        <f t="shared" si="8"/>
        <v>0</v>
      </c>
      <c r="K117" s="12">
        <f>K118</f>
        <v>3496177400</v>
      </c>
      <c r="L117" s="12">
        <f>L118</f>
        <v>5146967500</v>
      </c>
      <c r="M117" s="11">
        <f t="shared" si="9"/>
        <v>0</v>
      </c>
      <c r="N117" s="12">
        <f>N118</f>
        <v>5146967500</v>
      </c>
    </row>
    <row r="118" spans="1:20" ht="52.5" customHeight="1" x14ac:dyDescent="0.3">
      <c r="A118" s="68" t="s">
        <v>320</v>
      </c>
      <c r="B118" s="47" t="s">
        <v>87</v>
      </c>
      <c r="C118" s="87">
        <v>20003000</v>
      </c>
      <c r="D118" s="102"/>
      <c r="E118" s="60"/>
      <c r="F118" s="60"/>
      <c r="G118" s="97"/>
      <c r="H118" s="30">
        <f t="shared" si="6"/>
        <v>20003000</v>
      </c>
      <c r="I118" s="5">
        <v>3496177400</v>
      </c>
      <c r="J118" s="5">
        <f t="shared" si="8"/>
        <v>0</v>
      </c>
      <c r="K118" s="5">
        <v>3496177400</v>
      </c>
      <c r="L118" s="5">
        <v>5146967500</v>
      </c>
      <c r="M118" s="19">
        <f t="shared" si="9"/>
        <v>0</v>
      </c>
      <c r="N118" s="5">
        <v>5146967500</v>
      </c>
    </row>
    <row r="119" spans="1:20" ht="56.25" x14ac:dyDescent="0.3">
      <c r="A119" s="66" t="s">
        <v>319</v>
      </c>
      <c r="B119" s="46" t="s">
        <v>88</v>
      </c>
      <c r="C119" s="86">
        <v>4091220</v>
      </c>
      <c r="D119" s="31"/>
      <c r="E119" s="31"/>
      <c r="F119" s="31">
        <v>2559100</v>
      </c>
      <c r="G119" s="95"/>
      <c r="H119" s="30">
        <f t="shared" si="6"/>
        <v>6650320</v>
      </c>
      <c r="I119" s="12">
        <f>I120</f>
        <v>1948924600</v>
      </c>
      <c r="J119" s="12">
        <f t="shared" si="8"/>
        <v>0</v>
      </c>
      <c r="K119" s="12">
        <f>K120</f>
        <v>1948924600</v>
      </c>
      <c r="L119" s="12">
        <f>L120</f>
        <v>0</v>
      </c>
      <c r="M119" s="11">
        <f t="shared" si="9"/>
        <v>0</v>
      </c>
      <c r="N119" s="12">
        <f>N120</f>
        <v>0</v>
      </c>
    </row>
    <row r="120" spans="1:20" ht="75" x14ac:dyDescent="0.3">
      <c r="A120" s="68" t="s">
        <v>318</v>
      </c>
      <c r="B120" s="47" t="s">
        <v>89</v>
      </c>
      <c r="C120" s="87">
        <v>4091220</v>
      </c>
      <c r="D120" s="102"/>
      <c r="E120" s="5"/>
      <c r="F120" s="5">
        <v>2559100</v>
      </c>
      <c r="G120" s="80"/>
      <c r="H120" s="30">
        <f t="shared" si="6"/>
        <v>6650320</v>
      </c>
      <c r="I120" s="5">
        <v>1948924600</v>
      </c>
      <c r="J120" s="5">
        <f t="shared" si="8"/>
        <v>0</v>
      </c>
      <c r="K120" s="5">
        <v>1948924600</v>
      </c>
      <c r="L120" s="5"/>
      <c r="M120" s="19">
        <f t="shared" si="9"/>
        <v>0</v>
      </c>
      <c r="N120" s="5"/>
    </row>
    <row r="121" spans="1:20" x14ac:dyDescent="0.3">
      <c r="A121" s="66" t="s">
        <v>317</v>
      </c>
      <c r="B121" s="83" t="s">
        <v>175</v>
      </c>
      <c r="C121" s="87"/>
      <c r="D121" s="104"/>
      <c r="E121" s="108"/>
      <c r="F121" s="108"/>
      <c r="G121" s="98"/>
      <c r="H121" s="30">
        <f t="shared" si="6"/>
        <v>0</v>
      </c>
      <c r="I121" s="5"/>
      <c r="J121" s="5"/>
      <c r="K121" s="5"/>
      <c r="L121" s="5"/>
      <c r="M121" s="19"/>
      <c r="N121" s="5"/>
    </row>
    <row r="122" spans="1:20" ht="37.5" x14ac:dyDescent="0.3">
      <c r="A122" s="66" t="s">
        <v>316</v>
      </c>
      <c r="B122" s="83" t="s">
        <v>176</v>
      </c>
      <c r="C122" s="87"/>
      <c r="D122" s="104"/>
      <c r="E122" s="108"/>
      <c r="F122" s="108"/>
      <c r="G122" s="98"/>
      <c r="H122" s="30">
        <f t="shared" si="6"/>
        <v>0</v>
      </c>
      <c r="I122" s="5"/>
      <c r="J122" s="5"/>
      <c r="K122" s="5"/>
      <c r="L122" s="5"/>
      <c r="M122" s="19"/>
      <c r="N122" s="5"/>
    </row>
    <row r="123" spans="1:20" ht="61.5" customHeight="1" x14ac:dyDescent="0.3">
      <c r="A123" s="72" t="s">
        <v>315</v>
      </c>
      <c r="B123" s="49" t="s">
        <v>62</v>
      </c>
      <c r="C123" s="85">
        <v>11871660.43</v>
      </c>
      <c r="D123" s="85">
        <f>D136</f>
        <v>0</v>
      </c>
      <c r="E123" s="85">
        <f>E138</f>
        <v>0</v>
      </c>
      <c r="F123" s="85">
        <f>F138</f>
        <v>0</v>
      </c>
      <c r="G123" s="93"/>
      <c r="H123" s="30">
        <f t="shared" si="6"/>
        <v>11871660.43</v>
      </c>
      <c r="I123" s="11" t="e">
        <f>#REF!+I128+I132+I134+I135+I145+#REF!+#REF!+#REF!+#REF!+I150+I151+I152+I153+I155+#REF!+#REF!+#REF!+I158+I159+#REF!+#REF!+#REF!+#REF!+#REF!+#REF!+#REF!+#REF!+#REF!+#REF!+#REF!+I170+I171+I172+I173+I178+I180+I181+#REF!+I194+#REF!+#REF!+#REF!+I198</f>
        <v>#REF!</v>
      </c>
      <c r="J123" s="11" t="e">
        <f>#REF!+J132+J134+J135+J145+#REF!+#REF!+#REF!+J151+J152+J153+J155+#REF!+#REF!+#REF!+J158+J159+#REF!+#REF!+#REF!+#REF!+#REF!+#REF!+#REF!+#REF!+#REF!+#REF!+J170+J171+J172+J173+J178+J180+J181+#REF!+J194+#REF!+#REF!+#REF!+J150</f>
        <v>#REF!</v>
      </c>
      <c r="K123" s="11" t="e">
        <f>#REF!+K128+K132+K134+K135+K145+#REF!+#REF!+#REF!+#REF!+K150+K151+K152+K153+K155+#REF!+#REF!+#REF!+K158+K159+#REF!+#REF!+#REF!+#REF!+#REF!+#REF!+#REF!+#REF!+#REF!+#REF!+#REF!+K170+K171+K172+K173+K178+K180+K181+#REF!+K194+#REF!+#REF!+#REF!+K198</f>
        <v>#REF!</v>
      </c>
      <c r="L123" s="11" t="e">
        <f>#REF!+L128+L132+L134+L135+L145+#REF!+#REF!+#REF!+#REF!+L150+L151+L152+L153+L155+#REF!+#REF!+#REF!+L158+L159+#REF!+#REF!+#REF!+#REF!+#REF!+#REF!+#REF!+#REF!+#REF!+#REF!+#REF!+L170+L171+L172+L173+L178+L180+L181+#REF!+L194+#REF!+#REF!+#REF!+L198</f>
        <v>#REF!</v>
      </c>
      <c r="M123" s="11" t="e">
        <f>#REF!+M132+M134+M135+M145+#REF!+#REF!+#REF!+M151+M152+M153+M155+#REF!+#REF!+#REF!+M158+M159+#REF!+#REF!+#REF!+#REF!+#REF!+#REF!+#REF!+#REF!+#REF!+#REF!+M170+M171+M172+M173+M178+M180+M181+#REF!+M194+#REF!+#REF!+#REF!+M150</f>
        <v>#REF!</v>
      </c>
      <c r="N123" s="11" t="e">
        <f>#REF!+N128+N132+N134+N135+N145+#REF!+#REF!+#REF!+#REF!+N150+N151+N152+N153+N155+#REF!+#REF!+#REF!+N158+N159+#REF!+#REF!+#REF!+#REF!+#REF!+#REF!+#REF!+#REF!+#REF!+#REF!+#REF!+N170+N171+N172+N173+N178+N180+N181+#REF!+N194+#REF!+#REF!+#REF!+N198</f>
        <v>#REF!</v>
      </c>
    </row>
    <row r="124" spans="1:20" ht="79.5" customHeight="1" x14ac:dyDescent="0.3">
      <c r="A124" s="69" t="s">
        <v>348</v>
      </c>
      <c r="B124" s="83" t="s">
        <v>349</v>
      </c>
      <c r="C124" s="87">
        <v>1350831</v>
      </c>
      <c r="D124" s="85"/>
      <c r="E124" s="85"/>
      <c r="F124" s="85"/>
      <c r="G124" s="93"/>
      <c r="H124" s="30"/>
      <c r="I124" s="11"/>
      <c r="J124" s="11"/>
      <c r="K124" s="11"/>
      <c r="L124" s="11"/>
      <c r="M124" s="11"/>
      <c r="N124" s="11"/>
    </row>
    <row r="125" spans="1:20" ht="90" customHeight="1" x14ac:dyDescent="0.3">
      <c r="A125" s="69" t="s">
        <v>350</v>
      </c>
      <c r="B125" s="83" t="s">
        <v>351</v>
      </c>
      <c r="C125" s="87">
        <v>1350831</v>
      </c>
      <c r="D125" s="85"/>
      <c r="E125" s="85"/>
      <c r="F125" s="85"/>
      <c r="G125" s="93"/>
      <c r="H125" s="30"/>
      <c r="I125" s="11"/>
      <c r="J125" s="11"/>
      <c r="K125" s="11"/>
      <c r="L125" s="11"/>
      <c r="M125" s="11"/>
      <c r="N125" s="11"/>
    </row>
    <row r="126" spans="1:20" ht="162" customHeight="1" x14ac:dyDescent="0.3">
      <c r="A126" s="69" t="s">
        <v>253</v>
      </c>
      <c r="B126" s="83" t="s">
        <v>90</v>
      </c>
      <c r="C126" s="87">
        <v>6256197</v>
      </c>
      <c r="D126" s="85"/>
      <c r="E126" s="85"/>
      <c r="F126" s="85"/>
      <c r="G126" s="93"/>
      <c r="H126" s="30">
        <f t="shared" si="6"/>
        <v>6256197</v>
      </c>
      <c r="I126" s="11"/>
      <c r="J126" s="11"/>
      <c r="K126" s="11"/>
      <c r="L126" s="11"/>
      <c r="M126" s="11"/>
      <c r="N126" s="11"/>
    </row>
    <row r="127" spans="1:20" ht="175.5" customHeight="1" x14ac:dyDescent="0.3">
      <c r="A127" s="69" t="s">
        <v>254</v>
      </c>
      <c r="B127" s="83" t="s">
        <v>91</v>
      </c>
      <c r="C127" s="87">
        <v>6256197</v>
      </c>
      <c r="D127" s="85"/>
      <c r="E127" s="85"/>
      <c r="F127" s="85"/>
      <c r="G127" s="93"/>
      <c r="H127" s="30">
        <f t="shared" si="6"/>
        <v>6256197</v>
      </c>
      <c r="I127" s="11"/>
      <c r="J127" s="11"/>
      <c r="K127" s="11"/>
      <c r="L127" s="11"/>
      <c r="M127" s="11"/>
      <c r="N127" s="11"/>
    </row>
    <row r="128" spans="1:20" ht="46.5" hidden="1" customHeight="1" x14ac:dyDescent="0.3">
      <c r="A128" s="73" t="s">
        <v>255</v>
      </c>
      <c r="B128" s="50" t="s">
        <v>256</v>
      </c>
      <c r="C128" s="87"/>
      <c r="D128" s="31"/>
      <c r="E128" s="31"/>
      <c r="F128" s="31"/>
      <c r="G128" s="95"/>
      <c r="H128" s="30">
        <f t="shared" si="6"/>
        <v>0</v>
      </c>
      <c r="I128" s="12">
        <f>I129</f>
        <v>0</v>
      </c>
      <c r="J128" s="12">
        <f>K128-I128</f>
        <v>0</v>
      </c>
      <c r="K128" s="12">
        <f>K129</f>
        <v>0</v>
      </c>
      <c r="L128" s="12">
        <f>L129</f>
        <v>0</v>
      </c>
      <c r="M128" s="11">
        <f>N128-L128</f>
        <v>0</v>
      </c>
      <c r="N128" s="12">
        <f>N129</f>
        <v>0</v>
      </c>
    </row>
    <row r="129" spans="1:14" ht="15.75" hidden="1" customHeight="1" x14ac:dyDescent="0.3">
      <c r="A129" s="74" t="s">
        <v>257</v>
      </c>
      <c r="B129" s="51" t="s">
        <v>258</v>
      </c>
      <c r="C129" s="87"/>
      <c r="D129" s="60"/>
      <c r="E129" s="60"/>
      <c r="F129" s="5"/>
      <c r="G129" s="80"/>
      <c r="H129" s="30">
        <f t="shared" si="6"/>
        <v>0</v>
      </c>
      <c r="I129" s="5"/>
      <c r="J129" s="5">
        <f>K129-I129</f>
        <v>0</v>
      </c>
      <c r="K129" s="5"/>
      <c r="L129" s="5"/>
      <c r="M129" s="19">
        <f>N129-L129</f>
        <v>0</v>
      </c>
      <c r="N129" s="5"/>
    </row>
    <row r="130" spans="1:14" ht="121.5" customHeight="1" x14ac:dyDescent="0.3">
      <c r="A130" s="73" t="s">
        <v>259</v>
      </c>
      <c r="B130" s="50" t="s">
        <v>260</v>
      </c>
      <c r="C130" s="87">
        <v>1563127.49</v>
      </c>
      <c r="D130" s="60"/>
      <c r="E130" s="31"/>
      <c r="F130" s="31"/>
      <c r="G130" s="95"/>
      <c r="H130" s="30">
        <f t="shared" si="6"/>
        <v>1563127.49</v>
      </c>
      <c r="I130" s="5"/>
      <c r="J130" s="5"/>
      <c r="K130" s="5"/>
      <c r="L130" s="5"/>
      <c r="M130" s="19"/>
      <c r="N130" s="5"/>
    </row>
    <row r="131" spans="1:14" ht="115.5" customHeight="1" x14ac:dyDescent="0.3">
      <c r="A131" s="73" t="s">
        <v>261</v>
      </c>
      <c r="B131" s="50" t="s">
        <v>262</v>
      </c>
      <c r="C131" s="87">
        <v>1563127.49</v>
      </c>
      <c r="D131" s="60"/>
      <c r="E131" s="31"/>
      <c r="F131" s="5"/>
      <c r="G131" s="80"/>
      <c r="H131" s="30">
        <f t="shared" si="6"/>
        <v>1563127.49</v>
      </c>
      <c r="I131" s="5"/>
      <c r="J131" s="5"/>
      <c r="K131" s="5"/>
      <c r="L131" s="5"/>
      <c r="M131" s="19"/>
      <c r="N131" s="5"/>
    </row>
    <row r="132" spans="1:14" ht="96" customHeight="1" x14ac:dyDescent="0.3">
      <c r="A132" s="75" t="s">
        <v>263</v>
      </c>
      <c r="B132" s="45" t="s">
        <v>264</v>
      </c>
      <c r="C132" s="87"/>
      <c r="D132" s="31"/>
      <c r="E132" s="31"/>
      <c r="F132" s="31"/>
      <c r="G132" s="95"/>
      <c r="H132" s="30">
        <f t="shared" si="6"/>
        <v>0</v>
      </c>
      <c r="I132" s="12">
        <f t="shared" ref="I132:N132" si="10">I133</f>
        <v>0</v>
      </c>
      <c r="J132" s="12">
        <f>K132-I132</f>
        <v>0</v>
      </c>
      <c r="K132" s="12">
        <f t="shared" si="10"/>
        <v>0</v>
      </c>
      <c r="L132" s="12">
        <f t="shared" si="10"/>
        <v>0</v>
      </c>
      <c r="M132" s="11">
        <f>N132-L132</f>
        <v>0</v>
      </c>
      <c r="N132" s="12">
        <f t="shared" si="10"/>
        <v>0</v>
      </c>
    </row>
    <row r="133" spans="1:14" ht="100.5" customHeight="1" x14ac:dyDescent="0.3">
      <c r="A133" s="66" t="s">
        <v>265</v>
      </c>
      <c r="B133" s="47" t="s">
        <v>266</v>
      </c>
      <c r="C133" s="87"/>
      <c r="D133" s="5"/>
      <c r="E133" s="5"/>
      <c r="F133" s="5"/>
      <c r="G133" s="80"/>
      <c r="H133" s="30">
        <f t="shared" si="6"/>
        <v>0</v>
      </c>
      <c r="I133" s="5"/>
      <c r="J133" s="5">
        <f>K133-I133</f>
        <v>0</v>
      </c>
      <c r="K133" s="5"/>
      <c r="L133" s="5"/>
      <c r="M133" s="19">
        <f>N133-L133</f>
        <v>0</v>
      </c>
      <c r="N133" s="5"/>
    </row>
    <row r="134" spans="1:14" ht="102" customHeight="1" x14ac:dyDescent="0.3">
      <c r="A134" s="66" t="s">
        <v>267</v>
      </c>
      <c r="B134" s="52" t="s">
        <v>268</v>
      </c>
      <c r="C134" s="86">
        <v>450000</v>
      </c>
      <c r="D134" s="5"/>
      <c r="E134" s="5"/>
      <c r="F134" s="5"/>
      <c r="G134" s="80"/>
      <c r="H134" s="30">
        <f t="shared" si="6"/>
        <v>450000</v>
      </c>
      <c r="I134" s="5"/>
      <c r="J134" s="5">
        <f>K134-I134</f>
        <v>0</v>
      </c>
      <c r="K134" s="5"/>
      <c r="L134" s="5"/>
      <c r="M134" s="19">
        <f>N134-L134</f>
        <v>0</v>
      </c>
      <c r="N134" s="5"/>
    </row>
    <row r="135" spans="1:14" ht="96" customHeight="1" x14ac:dyDescent="0.3">
      <c r="A135" s="66" t="s">
        <v>269</v>
      </c>
      <c r="B135" s="81" t="s">
        <v>270</v>
      </c>
      <c r="C135" s="86">
        <v>450000</v>
      </c>
      <c r="D135" s="5"/>
      <c r="E135" s="109"/>
      <c r="F135" s="102"/>
      <c r="G135" s="96"/>
      <c r="H135" s="30">
        <f t="shared" si="6"/>
        <v>450000</v>
      </c>
      <c r="I135" s="5"/>
      <c r="J135" s="5">
        <f>K135-I135</f>
        <v>0</v>
      </c>
      <c r="K135" s="5"/>
      <c r="L135" s="5"/>
      <c r="M135" s="19">
        <f>N135-L135</f>
        <v>0</v>
      </c>
      <c r="N135" s="5"/>
    </row>
    <row r="136" spans="1:14" ht="54" customHeight="1" x14ac:dyDescent="0.3">
      <c r="A136" s="66" t="s">
        <v>271</v>
      </c>
      <c r="B136" s="84" t="s">
        <v>272</v>
      </c>
      <c r="C136" s="87">
        <v>37665</v>
      </c>
      <c r="D136" s="5"/>
      <c r="E136" s="109"/>
      <c r="F136" s="102"/>
      <c r="G136" s="96"/>
      <c r="H136" s="30">
        <f t="shared" si="6"/>
        <v>37665</v>
      </c>
      <c r="I136" s="5"/>
      <c r="J136" s="5"/>
      <c r="K136" s="5"/>
      <c r="L136" s="5"/>
      <c r="M136" s="19"/>
      <c r="N136" s="5"/>
    </row>
    <row r="137" spans="1:14" ht="59.25" customHeight="1" x14ac:dyDescent="0.3">
      <c r="A137" s="69" t="s">
        <v>323</v>
      </c>
      <c r="B137" s="84" t="s">
        <v>273</v>
      </c>
      <c r="C137" s="106">
        <v>37665</v>
      </c>
      <c r="D137" s="5"/>
      <c r="E137" s="109"/>
      <c r="F137" s="102"/>
      <c r="G137" s="96"/>
      <c r="H137" s="30">
        <f t="shared" si="6"/>
        <v>37665</v>
      </c>
      <c r="I137" s="5"/>
      <c r="J137" s="5"/>
      <c r="K137" s="5"/>
      <c r="L137" s="5"/>
      <c r="M137" s="19"/>
      <c r="N137" s="5"/>
    </row>
    <row r="138" spans="1:14" ht="87" customHeight="1" x14ac:dyDescent="0.3">
      <c r="A138" s="66" t="s">
        <v>274</v>
      </c>
      <c r="B138" s="107" t="s">
        <v>92</v>
      </c>
      <c r="C138" s="86">
        <v>2213839.94</v>
      </c>
      <c r="D138" s="5"/>
      <c r="E138" s="109">
        <f>E139</f>
        <v>0</v>
      </c>
      <c r="F138" s="102">
        <f>F139</f>
        <v>0</v>
      </c>
      <c r="G138" s="96"/>
      <c r="H138" s="30">
        <f t="shared" si="6"/>
        <v>2213839.94</v>
      </c>
      <c r="I138" s="5"/>
      <c r="J138" s="5"/>
      <c r="K138" s="5"/>
      <c r="L138" s="5"/>
      <c r="M138" s="19"/>
      <c r="N138" s="5"/>
    </row>
    <row r="139" spans="1:14" ht="105.75" customHeight="1" x14ac:dyDescent="0.3">
      <c r="A139" s="66" t="s">
        <v>275</v>
      </c>
      <c r="B139" s="107" t="s">
        <v>93</v>
      </c>
      <c r="C139" s="86">
        <v>2213839.94</v>
      </c>
      <c r="D139" s="5"/>
      <c r="E139" s="109"/>
      <c r="F139" s="102"/>
      <c r="G139" s="96"/>
      <c r="H139" s="30"/>
      <c r="I139" s="5"/>
      <c r="J139" s="5"/>
      <c r="K139" s="5"/>
      <c r="L139" s="5"/>
      <c r="M139" s="19"/>
      <c r="N139" s="5"/>
    </row>
    <row r="140" spans="1:14" ht="105.75" customHeight="1" x14ac:dyDescent="0.3">
      <c r="A140" s="66"/>
      <c r="B140" s="107" t="s">
        <v>286</v>
      </c>
      <c r="C140" s="87"/>
      <c r="D140" s="5"/>
      <c r="E140" s="109"/>
      <c r="F140" s="102"/>
      <c r="G140" s="96"/>
      <c r="H140" s="30"/>
      <c r="I140" s="5"/>
      <c r="J140" s="5"/>
      <c r="K140" s="5"/>
      <c r="L140" s="5"/>
      <c r="M140" s="19"/>
      <c r="N140" s="5"/>
    </row>
    <row r="141" spans="1:14" ht="74.25" customHeight="1" x14ac:dyDescent="0.3">
      <c r="A141" s="66"/>
      <c r="B141" s="107" t="s">
        <v>276</v>
      </c>
      <c r="C141" s="87">
        <v>223200</v>
      </c>
      <c r="D141" s="5"/>
      <c r="E141" s="109"/>
      <c r="F141" s="102"/>
      <c r="G141" s="96"/>
      <c r="H141" s="30">
        <f t="shared" ref="H141:H201" si="11">C141+D141+E141+F141</f>
        <v>223200</v>
      </c>
      <c r="I141" s="5"/>
      <c r="J141" s="5"/>
      <c r="K141" s="5"/>
      <c r="L141" s="5"/>
      <c r="M141" s="19"/>
      <c r="N141" s="5"/>
    </row>
    <row r="142" spans="1:14" ht="79.5" customHeight="1" x14ac:dyDescent="0.3">
      <c r="A142" s="66"/>
      <c r="B142" s="107" t="s">
        <v>277</v>
      </c>
      <c r="C142" s="87">
        <v>1692000</v>
      </c>
      <c r="D142" s="5"/>
      <c r="E142" s="109"/>
      <c r="F142" s="102"/>
      <c r="G142" s="96"/>
      <c r="H142" s="30">
        <f t="shared" si="11"/>
        <v>1692000</v>
      </c>
      <c r="I142" s="5"/>
      <c r="J142" s="5"/>
      <c r="K142" s="5"/>
      <c r="L142" s="5"/>
      <c r="M142" s="19"/>
      <c r="N142" s="5"/>
    </row>
    <row r="143" spans="1:14" ht="108" customHeight="1" x14ac:dyDescent="0.3">
      <c r="A143" s="66"/>
      <c r="B143" s="107" t="s">
        <v>278</v>
      </c>
      <c r="C143" s="87"/>
      <c r="D143" s="5"/>
      <c r="E143" s="109"/>
      <c r="F143" s="102"/>
      <c r="G143" s="96"/>
      <c r="H143" s="30">
        <f t="shared" si="11"/>
        <v>0</v>
      </c>
      <c r="I143" s="5"/>
      <c r="J143" s="5"/>
      <c r="K143" s="5"/>
      <c r="L143" s="5"/>
      <c r="M143" s="19"/>
      <c r="N143" s="5"/>
    </row>
    <row r="144" spans="1:14" ht="98.25" customHeight="1" x14ac:dyDescent="0.3">
      <c r="A144" s="66"/>
      <c r="B144" s="107" t="s">
        <v>279</v>
      </c>
      <c r="C144" s="87">
        <v>189393.94</v>
      </c>
      <c r="D144" s="5"/>
      <c r="E144" s="109"/>
      <c r="F144" s="102"/>
      <c r="G144" s="96"/>
      <c r="H144" s="30">
        <f t="shared" si="11"/>
        <v>189393.94</v>
      </c>
      <c r="I144" s="5"/>
      <c r="J144" s="5"/>
      <c r="K144" s="5"/>
      <c r="L144" s="5"/>
      <c r="M144" s="19"/>
      <c r="N144" s="5"/>
    </row>
    <row r="145" spans="1:14" ht="138" customHeight="1" x14ac:dyDescent="0.3">
      <c r="A145" s="66"/>
      <c r="B145" s="47" t="s">
        <v>280</v>
      </c>
      <c r="C145" s="87">
        <v>109246</v>
      </c>
      <c r="D145" s="31"/>
      <c r="E145" s="109"/>
      <c r="F145" s="31"/>
      <c r="G145" s="95"/>
      <c r="H145" s="30">
        <f t="shared" si="11"/>
        <v>109246</v>
      </c>
      <c r="I145" s="12">
        <f t="shared" ref="I145:N145" si="12">I149</f>
        <v>0</v>
      </c>
      <c r="J145" s="12">
        <f>K145-I145</f>
        <v>0</v>
      </c>
      <c r="K145" s="12">
        <f t="shared" si="12"/>
        <v>0</v>
      </c>
      <c r="L145" s="12">
        <f t="shared" si="12"/>
        <v>0</v>
      </c>
      <c r="M145" s="12">
        <f>N145-L145</f>
        <v>0</v>
      </c>
      <c r="N145" s="12">
        <f t="shared" si="12"/>
        <v>0</v>
      </c>
    </row>
    <row r="146" spans="1:14" ht="133.5" customHeight="1" x14ac:dyDescent="0.3">
      <c r="A146" s="66"/>
      <c r="B146" s="47" t="s">
        <v>282</v>
      </c>
      <c r="C146" s="87"/>
      <c r="D146" s="31"/>
      <c r="E146" s="109"/>
      <c r="F146" s="31"/>
      <c r="G146" s="95"/>
      <c r="H146" s="30">
        <f t="shared" si="11"/>
        <v>0</v>
      </c>
      <c r="I146" s="12"/>
      <c r="J146" s="12"/>
      <c r="K146" s="12"/>
      <c r="L146" s="12"/>
      <c r="M146" s="12"/>
      <c r="N146" s="12"/>
    </row>
    <row r="147" spans="1:14" ht="133.5" customHeight="1" x14ac:dyDescent="0.3">
      <c r="A147" s="66"/>
      <c r="B147" s="47" t="s">
        <v>304</v>
      </c>
      <c r="C147" s="87"/>
      <c r="D147" s="31"/>
      <c r="E147" s="109"/>
      <c r="F147" s="31"/>
      <c r="G147" s="95"/>
      <c r="H147" s="30">
        <f t="shared" si="11"/>
        <v>0</v>
      </c>
      <c r="I147" s="12"/>
      <c r="J147" s="12"/>
      <c r="K147" s="12"/>
      <c r="L147" s="12"/>
      <c r="M147" s="12"/>
      <c r="N147" s="12"/>
    </row>
    <row r="148" spans="1:14" ht="133.5" customHeight="1" x14ac:dyDescent="0.3">
      <c r="A148" s="66"/>
      <c r="B148" s="47" t="s">
        <v>312</v>
      </c>
      <c r="C148" s="87"/>
      <c r="D148" s="31"/>
      <c r="E148" s="109"/>
      <c r="F148" s="31"/>
      <c r="G148" s="95"/>
      <c r="H148" s="30">
        <f t="shared" si="11"/>
        <v>0</v>
      </c>
      <c r="I148" s="12"/>
      <c r="J148" s="12"/>
      <c r="K148" s="12"/>
      <c r="L148" s="12"/>
      <c r="M148" s="12"/>
      <c r="N148" s="12"/>
    </row>
    <row r="149" spans="1:14" ht="111" customHeight="1" x14ac:dyDescent="0.3">
      <c r="A149" s="66"/>
      <c r="B149" s="47" t="s">
        <v>281</v>
      </c>
      <c r="C149" s="87"/>
      <c r="D149" s="102"/>
      <c r="E149" s="110"/>
      <c r="F149" s="5"/>
      <c r="G149" s="80"/>
      <c r="H149" s="30">
        <f t="shared" si="11"/>
        <v>0</v>
      </c>
      <c r="I149" s="5"/>
      <c r="J149" s="5">
        <f>K149-I149</f>
        <v>0</v>
      </c>
      <c r="K149" s="5"/>
      <c r="L149" s="5"/>
      <c r="M149" s="19">
        <f>N149-L149</f>
        <v>0</v>
      </c>
      <c r="N149" s="5"/>
    </row>
    <row r="150" spans="1:14" ht="60" hidden="1" customHeight="1" x14ac:dyDescent="0.3">
      <c r="A150" s="70"/>
      <c r="B150" s="48" t="s">
        <v>282</v>
      </c>
      <c r="C150" s="85"/>
      <c r="D150" s="60"/>
      <c r="E150" s="5"/>
      <c r="F150" s="5"/>
      <c r="G150" s="80"/>
      <c r="H150" s="30">
        <f t="shared" si="11"/>
        <v>0</v>
      </c>
      <c r="I150" s="5"/>
      <c r="J150" s="5"/>
      <c r="K150" s="5"/>
      <c r="L150" s="5"/>
      <c r="M150" s="19"/>
      <c r="N150" s="5"/>
    </row>
    <row r="151" spans="1:14" ht="96.75" hidden="1" customHeight="1" x14ac:dyDescent="0.3">
      <c r="A151" s="66"/>
      <c r="B151" s="46" t="s">
        <v>282</v>
      </c>
      <c r="C151" s="88"/>
      <c r="D151" s="60"/>
      <c r="E151" s="5"/>
      <c r="F151" s="5"/>
      <c r="G151" s="80"/>
      <c r="H151" s="30">
        <f t="shared" si="11"/>
        <v>0</v>
      </c>
      <c r="I151" s="5">
        <v>0</v>
      </c>
      <c r="J151" s="5">
        <f>K151-I151</f>
        <v>0</v>
      </c>
      <c r="K151" s="5">
        <v>0</v>
      </c>
      <c r="L151" s="5">
        <v>0</v>
      </c>
      <c r="M151" s="19">
        <f>N151-L151</f>
        <v>0</v>
      </c>
      <c r="N151" s="5">
        <v>0</v>
      </c>
    </row>
    <row r="152" spans="1:14" ht="81.75" hidden="1" customHeight="1" x14ac:dyDescent="0.3">
      <c r="A152" s="66"/>
      <c r="B152" s="47"/>
      <c r="C152" s="87"/>
      <c r="D152" s="60"/>
      <c r="E152" s="60"/>
      <c r="F152" s="60"/>
      <c r="G152" s="97"/>
      <c r="H152" s="30">
        <f t="shared" si="11"/>
        <v>0</v>
      </c>
      <c r="I152" s="5">
        <v>0</v>
      </c>
      <c r="J152" s="5">
        <f>K152-I152</f>
        <v>0</v>
      </c>
      <c r="K152" s="5">
        <v>0</v>
      </c>
      <c r="L152" s="5">
        <v>0</v>
      </c>
      <c r="M152" s="19">
        <f>N152-L152</f>
        <v>0</v>
      </c>
      <c r="N152" s="5">
        <v>0</v>
      </c>
    </row>
    <row r="153" spans="1:14" ht="77.25" hidden="1" customHeight="1" x14ac:dyDescent="0.3">
      <c r="A153" s="66"/>
      <c r="B153" s="46"/>
      <c r="C153" s="86"/>
      <c r="D153" s="31"/>
      <c r="E153" s="31"/>
      <c r="F153" s="31"/>
      <c r="G153" s="95"/>
      <c r="H153" s="30">
        <f t="shared" si="11"/>
        <v>0</v>
      </c>
      <c r="I153" s="12">
        <f>I154</f>
        <v>0</v>
      </c>
      <c r="J153" s="12">
        <f>K153-I153</f>
        <v>0</v>
      </c>
      <c r="K153" s="12">
        <f>K154</f>
        <v>0</v>
      </c>
      <c r="L153" s="12">
        <f>L154</f>
        <v>0</v>
      </c>
      <c r="M153" s="11">
        <f>N153-L153</f>
        <v>0</v>
      </c>
      <c r="N153" s="12">
        <f>N154</f>
        <v>0</v>
      </c>
    </row>
    <row r="154" spans="1:14" ht="96.75" hidden="1" customHeight="1" x14ac:dyDescent="0.3">
      <c r="A154" s="68"/>
      <c r="B154" s="47"/>
      <c r="C154" s="87"/>
      <c r="D154" s="60"/>
      <c r="E154" s="5"/>
      <c r="F154" s="5"/>
      <c r="G154" s="80"/>
      <c r="H154" s="30">
        <f t="shared" si="11"/>
        <v>0</v>
      </c>
      <c r="I154" s="5"/>
      <c r="J154" s="5">
        <f>K154-I154</f>
        <v>0</v>
      </c>
      <c r="K154" s="5"/>
      <c r="L154" s="5"/>
      <c r="M154" s="19">
        <f>N154-L154</f>
        <v>0</v>
      </c>
      <c r="N154" s="5"/>
    </row>
    <row r="155" spans="1:14" ht="54.75" customHeight="1" x14ac:dyDescent="0.3">
      <c r="A155" s="76" t="s">
        <v>324</v>
      </c>
      <c r="B155" s="55" t="s">
        <v>94</v>
      </c>
      <c r="C155" s="89">
        <v>93188178.799999997</v>
      </c>
      <c r="D155" s="89">
        <f>D158+D173</f>
        <v>7169400</v>
      </c>
      <c r="E155" s="30">
        <f>E173</f>
        <v>550763</v>
      </c>
      <c r="F155" s="89">
        <f>F170</f>
        <v>-122226</v>
      </c>
      <c r="G155" s="99"/>
      <c r="H155" s="30">
        <f t="shared" si="11"/>
        <v>100786115.8</v>
      </c>
      <c r="I155" s="12" t="e">
        <f>#REF!</f>
        <v>#REF!</v>
      </c>
      <c r="J155" s="12" t="e">
        <f>K155-I155</f>
        <v>#REF!</v>
      </c>
      <c r="K155" s="12" t="e">
        <f>#REF!</f>
        <v>#REF!</v>
      </c>
      <c r="L155" s="12" t="e">
        <f>#REF!</f>
        <v>#REF!</v>
      </c>
      <c r="M155" s="11" t="e">
        <f>N155-L155</f>
        <v>#REF!</v>
      </c>
      <c r="N155" s="12" t="e">
        <f>#REF!</f>
        <v>#REF!</v>
      </c>
    </row>
    <row r="156" spans="1:14" ht="57" hidden="1" customHeight="1" x14ac:dyDescent="0.3">
      <c r="A156" s="43"/>
      <c r="B156" s="47"/>
      <c r="C156" s="85"/>
      <c r="D156" s="89"/>
      <c r="E156" s="30"/>
      <c r="F156" s="89"/>
      <c r="G156" s="99"/>
      <c r="H156" s="30">
        <f t="shared" si="11"/>
        <v>0</v>
      </c>
      <c r="I156" s="12"/>
      <c r="J156" s="12"/>
      <c r="K156" s="12"/>
      <c r="L156" s="12"/>
      <c r="M156" s="11"/>
      <c r="N156" s="12"/>
    </row>
    <row r="157" spans="1:14" ht="57" hidden="1" customHeight="1" x14ac:dyDescent="0.3">
      <c r="A157" s="43"/>
      <c r="B157" s="47"/>
      <c r="C157" s="87"/>
      <c r="D157" s="89"/>
      <c r="E157" s="30"/>
      <c r="F157" s="89"/>
      <c r="G157" s="99"/>
      <c r="H157" s="30">
        <f t="shared" si="11"/>
        <v>0</v>
      </c>
      <c r="I157" s="12"/>
      <c r="J157" s="12"/>
      <c r="K157" s="12"/>
      <c r="L157" s="12"/>
      <c r="M157" s="11"/>
      <c r="N157" s="12"/>
    </row>
    <row r="158" spans="1:14" ht="63" customHeight="1" x14ac:dyDescent="0.3">
      <c r="A158" s="64" t="s">
        <v>193</v>
      </c>
      <c r="B158" s="56" t="s">
        <v>95</v>
      </c>
      <c r="C158" s="87">
        <v>88012809.799999997</v>
      </c>
      <c r="D158" s="5">
        <v>-8100</v>
      </c>
      <c r="E158" s="5"/>
      <c r="F158" s="102"/>
      <c r="G158" s="96"/>
      <c r="H158" s="30">
        <f t="shared" si="11"/>
        <v>88004709.799999997</v>
      </c>
      <c r="I158" s="5"/>
      <c r="J158" s="5">
        <f>K158-I158</f>
        <v>0</v>
      </c>
      <c r="K158" s="5"/>
      <c r="L158" s="5"/>
      <c r="M158" s="19">
        <f>N158-L158</f>
        <v>0</v>
      </c>
      <c r="N158" s="5"/>
    </row>
    <row r="159" spans="1:14" ht="91.5" customHeight="1" x14ac:dyDescent="0.3">
      <c r="A159" s="65" t="s">
        <v>194</v>
      </c>
      <c r="B159" s="57" t="s">
        <v>96</v>
      </c>
      <c r="C159" s="86">
        <v>88012809.799999997</v>
      </c>
      <c r="D159" s="5">
        <v>-8100</v>
      </c>
      <c r="E159" s="5"/>
      <c r="F159" s="102"/>
      <c r="G159" s="96"/>
      <c r="H159" s="30">
        <f t="shared" si="11"/>
        <v>88004709.799999997</v>
      </c>
      <c r="I159" s="5"/>
      <c r="J159" s="5">
        <f>K159-I159</f>
        <v>0</v>
      </c>
      <c r="K159" s="5"/>
      <c r="L159" s="5"/>
      <c r="M159" s="19">
        <f>N159-L159</f>
        <v>0</v>
      </c>
      <c r="N159" s="5"/>
    </row>
    <row r="160" spans="1:14" ht="225" customHeight="1" x14ac:dyDescent="0.3">
      <c r="A160" s="65"/>
      <c r="B160" s="57" t="s">
        <v>167</v>
      </c>
      <c r="C160" s="86">
        <v>1123506</v>
      </c>
      <c r="D160" s="5"/>
      <c r="E160" s="5"/>
      <c r="F160" s="102"/>
      <c r="G160" s="96"/>
      <c r="H160" s="30">
        <f t="shared" si="11"/>
        <v>1123506</v>
      </c>
      <c r="I160" s="5"/>
      <c r="J160" s="5"/>
      <c r="K160" s="5"/>
      <c r="L160" s="5"/>
      <c r="M160" s="19"/>
      <c r="N160" s="5"/>
    </row>
    <row r="161" spans="1:14" ht="150" customHeight="1" x14ac:dyDescent="0.3">
      <c r="A161" s="65"/>
      <c r="B161" s="57" t="s">
        <v>216</v>
      </c>
      <c r="C161" s="86"/>
      <c r="D161" s="5"/>
      <c r="E161" s="5"/>
      <c r="F161" s="102"/>
      <c r="G161" s="96"/>
      <c r="H161" s="30">
        <f t="shared" si="11"/>
        <v>0</v>
      </c>
      <c r="I161" s="5"/>
      <c r="J161" s="5"/>
      <c r="K161" s="5"/>
      <c r="L161" s="5"/>
      <c r="M161" s="19"/>
      <c r="N161" s="5"/>
    </row>
    <row r="162" spans="1:14" ht="146.25" customHeight="1" x14ac:dyDescent="0.3">
      <c r="A162" s="65"/>
      <c r="B162" s="57" t="s">
        <v>168</v>
      </c>
      <c r="C162" s="86">
        <v>72000</v>
      </c>
      <c r="D162" s="5">
        <v>-8100</v>
      </c>
      <c r="E162" s="5"/>
      <c r="F162" s="102"/>
      <c r="G162" s="96"/>
      <c r="H162" s="30">
        <f t="shared" si="11"/>
        <v>63900</v>
      </c>
      <c r="I162" s="5"/>
      <c r="J162" s="5"/>
      <c r="K162" s="5"/>
      <c r="L162" s="5"/>
      <c r="M162" s="19"/>
      <c r="N162" s="5"/>
    </row>
    <row r="163" spans="1:14" ht="239.25" customHeight="1" x14ac:dyDescent="0.3">
      <c r="A163" s="65"/>
      <c r="B163" s="57" t="s">
        <v>352</v>
      </c>
      <c r="C163" s="86">
        <v>56165</v>
      </c>
      <c r="D163" s="5"/>
      <c r="E163" s="5"/>
      <c r="F163" s="102"/>
      <c r="G163" s="96"/>
      <c r="H163" s="30">
        <f t="shared" si="11"/>
        <v>56165</v>
      </c>
      <c r="I163" s="5"/>
      <c r="J163" s="5"/>
      <c r="K163" s="5"/>
      <c r="L163" s="5"/>
      <c r="M163" s="19"/>
      <c r="N163" s="5"/>
    </row>
    <row r="164" spans="1:14" ht="158.25" customHeight="1" x14ac:dyDescent="0.3">
      <c r="A164" s="65"/>
      <c r="B164" s="57" t="s">
        <v>169</v>
      </c>
      <c r="C164" s="86">
        <v>350500</v>
      </c>
      <c r="D164" s="5"/>
      <c r="E164" s="5"/>
      <c r="F164" s="102"/>
      <c r="G164" s="96"/>
      <c r="H164" s="30">
        <f t="shared" si="11"/>
        <v>350500</v>
      </c>
      <c r="I164" s="5"/>
      <c r="J164" s="5"/>
      <c r="K164" s="5"/>
      <c r="L164" s="5"/>
      <c r="M164" s="19"/>
      <c r="N164" s="5"/>
    </row>
    <row r="165" spans="1:14" ht="150" customHeight="1" x14ac:dyDescent="0.3">
      <c r="A165" s="65"/>
      <c r="B165" s="57" t="s">
        <v>170</v>
      </c>
      <c r="C165" s="86">
        <v>280827</v>
      </c>
      <c r="D165" s="5"/>
      <c r="E165" s="5"/>
      <c r="F165" s="102"/>
      <c r="G165" s="96"/>
      <c r="H165" s="30">
        <f t="shared" si="11"/>
        <v>280827</v>
      </c>
      <c r="I165" s="5"/>
      <c r="J165" s="5"/>
      <c r="K165" s="5"/>
      <c r="L165" s="5"/>
      <c r="M165" s="19"/>
      <c r="N165" s="5"/>
    </row>
    <row r="166" spans="1:14" ht="122.25" customHeight="1" x14ac:dyDescent="0.3">
      <c r="A166" s="65"/>
      <c r="B166" s="57" t="s">
        <v>171</v>
      </c>
      <c r="C166" s="86">
        <v>34400</v>
      </c>
      <c r="D166" s="5"/>
      <c r="E166" s="5"/>
      <c r="F166" s="102"/>
      <c r="G166" s="96"/>
      <c r="H166" s="30">
        <f t="shared" si="11"/>
        <v>34400</v>
      </c>
      <c r="I166" s="5"/>
      <c r="J166" s="5"/>
      <c r="K166" s="5"/>
      <c r="L166" s="5"/>
      <c r="M166" s="19"/>
      <c r="N166" s="5"/>
    </row>
    <row r="167" spans="1:14" ht="167.25" customHeight="1" x14ac:dyDescent="0.3">
      <c r="A167" s="65"/>
      <c r="B167" s="57" t="s">
        <v>283</v>
      </c>
      <c r="C167" s="86">
        <v>80792929</v>
      </c>
      <c r="D167" s="5"/>
      <c r="E167" s="5"/>
      <c r="F167" s="102"/>
      <c r="G167" s="96"/>
      <c r="H167" s="30">
        <f t="shared" si="11"/>
        <v>80792929</v>
      </c>
      <c r="I167" s="5"/>
      <c r="J167" s="5"/>
      <c r="K167" s="5"/>
      <c r="L167" s="5"/>
      <c r="M167" s="19"/>
      <c r="N167" s="5"/>
    </row>
    <row r="168" spans="1:14" ht="167.25" customHeight="1" x14ac:dyDescent="0.3">
      <c r="A168" s="65"/>
      <c r="B168" s="57" t="s">
        <v>313</v>
      </c>
      <c r="C168" s="86">
        <v>4322300</v>
      </c>
      <c r="D168" s="5"/>
      <c r="E168" s="5"/>
      <c r="F168" s="102"/>
      <c r="G168" s="96"/>
      <c r="H168" s="30">
        <f t="shared" si="11"/>
        <v>4322300</v>
      </c>
      <c r="I168" s="5"/>
      <c r="J168" s="5"/>
      <c r="K168" s="5"/>
      <c r="L168" s="5"/>
      <c r="M168" s="19"/>
      <c r="N168" s="5"/>
    </row>
    <row r="169" spans="1:14" ht="268.5" customHeight="1" x14ac:dyDescent="0.3">
      <c r="A169" s="65"/>
      <c r="B169" s="57" t="s">
        <v>172</v>
      </c>
      <c r="C169" s="86">
        <v>980182.8</v>
      </c>
      <c r="D169" s="5"/>
      <c r="E169" s="5"/>
      <c r="F169" s="102"/>
      <c r="G169" s="96"/>
      <c r="H169" s="30">
        <f t="shared" si="11"/>
        <v>980182.8</v>
      </c>
      <c r="I169" s="5"/>
      <c r="J169" s="5"/>
      <c r="K169" s="5"/>
      <c r="L169" s="5"/>
      <c r="M169" s="19"/>
      <c r="N169" s="5"/>
    </row>
    <row r="170" spans="1:14" ht="158.25" customHeight="1" x14ac:dyDescent="0.3">
      <c r="A170" s="73" t="s">
        <v>189</v>
      </c>
      <c r="B170" s="50" t="s">
        <v>178</v>
      </c>
      <c r="C170" s="86">
        <v>428844</v>
      </c>
      <c r="D170" s="5"/>
      <c r="E170" s="60"/>
      <c r="F170" s="109">
        <v>-122226</v>
      </c>
      <c r="G170" s="97"/>
      <c r="H170" s="30">
        <f t="shared" si="11"/>
        <v>306618</v>
      </c>
      <c r="I170" s="5"/>
      <c r="J170" s="5"/>
      <c r="K170" s="5"/>
      <c r="L170" s="5"/>
      <c r="M170" s="19">
        <f>N170-L170</f>
        <v>0</v>
      </c>
      <c r="N170" s="5"/>
    </row>
    <row r="171" spans="1:14" ht="155.25" customHeight="1" x14ac:dyDescent="0.3">
      <c r="A171" s="73" t="s">
        <v>190</v>
      </c>
      <c r="B171" s="50" t="s">
        <v>177</v>
      </c>
      <c r="C171" s="86">
        <v>428844</v>
      </c>
      <c r="D171" s="60"/>
      <c r="E171" s="5"/>
      <c r="F171" s="5">
        <v>-122226</v>
      </c>
      <c r="G171" s="80"/>
      <c r="H171" s="30">
        <f t="shared" si="11"/>
        <v>306618</v>
      </c>
      <c r="I171" s="5"/>
      <c r="J171" s="5"/>
      <c r="K171" s="5"/>
      <c r="L171" s="5"/>
      <c r="M171" s="19">
        <f>N171-L171</f>
        <v>0</v>
      </c>
      <c r="N171" s="5"/>
    </row>
    <row r="172" spans="1:14" ht="122.25" customHeight="1" x14ac:dyDescent="0.3">
      <c r="A172" s="73" t="s">
        <v>195</v>
      </c>
      <c r="B172" s="50" t="s">
        <v>97</v>
      </c>
      <c r="C172" s="90">
        <v>4228488</v>
      </c>
      <c r="D172" s="111">
        <v>7177500</v>
      </c>
      <c r="E172" s="5">
        <v>550763</v>
      </c>
      <c r="F172" s="5"/>
      <c r="G172" s="80"/>
      <c r="H172" s="30">
        <f t="shared" si="11"/>
        <v>11956751</v>
      </c>
      <c r="I172" s="5"/>
      <c r="J172" s="5"/>
      <c r="K172" s="5"/>
      <c r="L172" s="5"/>
      <c r="M172" s="19">
        <f>N172-L172</f>
        <v>0</v>
      </c>
      <c r="N172" s="5"/>
    </row>
    <row r="173" spans="1:14" ht="147.75" customHeight="1" x14ac:dyDescent="0.3">
      <c r="A173" s="73" t="s">
        <v>188</v>
      </c>
      <c r="B173" s="50" t="s">
        <v>98</v>
      </c>
      <c r="C173" s="90">
        <v>4228488</v>
      </c>
      <c r="D173" s="5">
        <v>7177500</v>
      </c>
      <c r="E173" s="5">
        <v>550763</v>
      </c>
      <c r="F173" s="5"/>
      <c r="G173" s="80"/>
      <c r="H173" s="30">
        <f t="shared" si="11"/>
        <v>11956751</v>
      </c>
      <c r="I173" s="5"/>
      <c r="J173" s="5"/>
      <c r="K173" s="5"/>
      <c r="L173" s="5"/>
      <c r="M173" s="19">
        <f>N173-L173</f>
        <v>0</v>
      </c>
      <c r="N173" s="5"/>
    </row>
    <row r="174" spans="1:14" ht="147.75" customHeight="1" x14ac:dyDescent="0.3">
      <c r="A174" s="73" t="s">
        <v>191</v>
      </c>
      <c r="B174" s="50" t="s">
        <v>334</v>
      </c>
      <c r="C174" s="90">
        <v>517270</v>
      </c>
      <c r="D174" s="5"/>
      <c r="E174" s="5"/>
      <c r="F174" s="5"/>
      <c r="G174" s="80"/>
      <c r="H174" s="30">
        <f t="shared" si="11"/>
        <v>517270</v>
      </c>
      <c r="I174" s="5"/>
      <c r="J174" s="5"/>
      <c r="K174" s="5"/>
      <c r="L174" s="5"/>
      <c r="M174" s="19"/>
      <c r="N174" s="5"/>
    </row>
    <row r="175" spans="1:14" ht="147.75" customHeight="1" x14ac:dyDescent="0.3">
      <c r="A175" s="73" t="s">
        <v>192</v>
      </c>
      <c r="B175" s="50" t="s">
        <v>335</v>
      </c>
      <c r="C175" s="90">
        <v>517270</v>
      </c>
      <c r="D175" s="5"/>
      <c r="E175" s="5"/>
      <c r="F175" s="5"/>
      <c r="G175" s="80"/>
      <c r="H175" s="30">
        <f t="shared" si="11"/>
        <v>517270</v>
      </c>
      <c r="I175" s="5"/>
      <c r="J175" s="5"/>
      <c r="K175" s="5"/>
      <c r="L175" s="5"/>
      <c r="M175" s="19"/>
      <c r="N175" s="5"/>
    </row>
    <row r="176" spans="1:14" ht="147.75" customHeight="1" x14ac:dyDescent="0.3">
      <c r="A176" s="73" t="s">
        <v>325</v>
      </c>
      <c r="B176" s="50" t="s">
        <v>326</v>
      </c>
      <c r="C176" s="90">
        <v>767</v>
      </c>
      <c r="D176" s="5"/>
      <c r="E176" s="5"/>
      <c r="F176" s="5"/>
      <c r="G176" s="80"/>
      <c r="H176" s="30">
        <f t="shared" si="11"/>
        <v>767</v>
      </c>
      <c r="I176" s="5"/>
      <c r="J176" s="5"/>
      <c r="K176" s="5"/>
      <c r="L176" s="5"/>
      <c r="M176" s="19"/>
      <c r="N176" s="5"/>
    </row>
    <row r="177" spans="1:14" ht="147.75" customHeight="1" x14ac:dyDescent="0.3">
      <c r="A177" s="73" t="s">
        <v>328</v>
      </c>
      <c r="B177" s="50" t="s">
        <v>327</v>
      </c>
      <c r="C177" s="90">
        <v>767</v>
      </c>
      <c r="D177" s="5"/>
      <c r="E177" s="5"/>
      <c r="F177" s="5"/>
      <c r="G177" s="80"/>
      <c r="H177" s="30">
        <f t="shared" si="11"/>
        <v>767</v>
      </c>
      <c r="I177" s="5"/>
      <c r="J177" s="5"/>
      <c r="K177" s="5"/>
      <c r="L177" s="5"/>
      <c r="M177" s="19"/>
      <c r="N177" s="5"/>
    </row>
    <row r="178" spans="1:14" ht="43.5" customHeight="1" x14ac:dyDescent="0.3">
      <c r="A178" s="76" t="s">
        <v>200</v>
      </c>
      <c r="B178" s="55" t="s">
        <v>51</v>
      </c>
      <c r="C178" s="91">
        <v>7498610.3499999996</v>
      </c>
      <c r="D178" s="91">
        <v>381595</v>
      </c>
      <c r="E178" s="91"/>
      <c r="F178" s="91">
        <f>F194</f>
        <v>0</v>
      </c>
      <c r="G178" s="100"/>
      <c r="H178" s="30">
        <f t="shared" si="11"/>
        <v>7880205.3499999996</v>
      </c>
      <c r="I178" s="5">
        <f>I179</f>
        <v>0</v>
      </c>
      <c r="J178" s="5"/>
      <c r="K178" s="5"/>
      <c r="L178" s="5">
        <f>L179</f>
        <v>0</v>
      </c>
      <c r="M178" s="19">
        <f>N178-L178</f>
        <v>0</v>
      </c>
      <c r="N178" s="5">
        <f>N179</f>
        <v>0</v>
      </c>
    </row>
    <row r="179" spans="1:14" ht="115.5" customHeight="1" x14ac:dyDescent="0.3">
      <c r="A179" s="73" t="s">
        <v>199</v>
      </c>
      <c r="B179" s="50" t="s">
        <v>99</v>
      </c>
      <c r="C179" s="90">
        <v>1662812</v>
      </c>
      <c r="D179" s="5"/>
      <c r="E179" s="5"/>
      <c r="F179" s="5"/>
      <c r="G179" s="96"/>
      <c r="H179" s="30">
        <f t="shared" si="11"/>
        <v>1662812</v>
      </c>
      <c r="I179" s="5"/>
      <c r="J179" s="5"/>
      <c r="K179" s="5"/>
      <c r="L179" s="5"/>
      <c r="M179" s="19">
        <f>N179-L179</f>
        <v>0</v>
      </c>
      <c r="N179" s="5"/>
    </row>
    <row r="180" spans="1:14" ht="115.5" customHeight="1" x14ac:dyDescent="0.3">
      <c r="A180" s="73" t="s">
        <v>198</v>
      </c>
      <c r="B180" s="50" t="s">
        <v>100</v>
      </c>
      <c r="C180" s="90">
        <v>1662812</v>
      </c>
      <c r="D180" s="5"/>
      <c r="E180" s="5"/>
      <c r="F180" s="111"/>
      <c r="G180" s="96"/>
      <c r="H180" s="30">
        <f t="shared" si="11"/>
        <v>1662812</v>
      </c>
      <c r="I180" s="5"/>
      <c r="J180" s="5"/>
      <c r="K180" s="5"/>
      <c r="L180" s="5"/>
      <c r="M180" s="19">
        <f>N180-L180</f>
        <v>0</v>
      </c>
      <c r="N180" s="5"/>
    </row>
    <row r="181" spans="1:14" ht="116.25" hidden="1" customHeight="1" x14ac:dyDescent="0.3">
      <c r="A181" s="73"/>
      <c r="B181" s="58" t="s">
        <v>101</v>
      </c>
      <c r="C181" s="90"/>
      <c r="D181" s="5"/>
      <c r="E181" s="5"/>
      <c r="F181" s="60"/>
      <c r="G181" s="97"/>
      <c r="H181" s="30">
        <f t="shared" si="11"/>
        <v>0</v>
      </c>
      <c r="I181" s="5"/>
      <c r="J181" s="5"/>
      <c r="K181" s="5"/>
      <c r="L181" s="5"/>
      <c r="M181" s="19">
        <f>N181-L181</f>
        <v>0</v>
      </c>
      <c r="N181" s="5"/>
    </row>
    <row r="182" spans="1:14" ht="102" customHeight="1" x14ac:dyDescent="0.3">
      <c r="A182" s="73"/>
      <c r="B182" s="58" t="s">
        <v>164</v>
      </c>
      <c r="C182" s="90">
        <v>1659812</v>
      </c>
      <c r="D182" s="5"/>
      <c r="E182" s="5"/>
      <c r="F182" s="60"/>
      <c r="G182" s="97"/>
      <c r="H182" s="30">
        <f t="shared" si="11"/>
        <v>1659812</v>
      </c>
      <c r="I182" s="5"/>
      <c r="J182" s="5"/>
      <c r="K182" s="5"/>
      <c r="L182" s="5"/>
      <c r="M182" s="19"/>
      <c r="N182" s="5"/>
    </row>
    <row r="183" spans="1:14" ht="55.5" hidden="1" customHeight="1" x14ac:dyDescent="0.3">
      <c r="A183" s="66" t="s">
        <v>110</v>
      </c>
      <c r="B183" s="53" t="s">
        <v>111</v>
      </c>
      <c r="C183" s="90"/>
      <c r="D183" s="5"/>
      <c r="E183" s="5"/>
      <c r="F183" s="60"/>
      <c r="G183" s="96"/>
      <c r="H183" s="30">
        <f t="shared" si="11"/>
        <v>0</v>
      </c>
      <c r="I183" s="5"/>
      <c r="J183" s="5"/>
      <c r="K183" s="5"/>
      <c r="L183" s="5"/>
      <c r="M183" s="19"/>
      <c r="N183" s="5"/>
    </row>
    <row r="184" spans="1:14" ht="128.25" hidden="1" customHeight="1" x14ac:dyDescent="0.3">
      <c r="A184" s="66" t="s">
        <v>112</v>
      </c>
      <c r="B184" s="53" t="s">
        <v>111</v>
      </c>
      <c r="C184" s="90"/>
      <c r="D184" s="5"/>
      <c r="E184" s="5"/>
      <c r="F184" s="60"/>
      <c r="G184" s="96"/>
      <c r="H184" s="30">
        <f t="shared" si="11"/>
        <v>0</v>
      </c>
      <c r="I184" s="5"/>
      <c r="J184" s="5"/>
      <c r="K184" s="5"/>
      <c r="L184" s="5"/>
      <c r="M184" s="19"/>
      <c r="N184" s="5"/>
    </row>
    <row r="185" spans="1:14" ht="101.25" hidden="1" customHeight="1" x14ac:dyDescent="0.3">
      <c r="A185" s="66" t="s">
        <v>102</v>
      </c>
      <c r="B185" s="53" t="s">
        <v>109</v>
      </c>
      <c r="C185" s="90"/>
      <c r="D185" s="5"/>
      <c r="E185" s="5"/>
      <c r="F185" s="60"/>
      <c r="G185" s="97"/>
      <c r="H185" s="30">
        <f t="shared" si="11"/>
        <v>0</v>
      </c>
      <c r="I185" s="5"/>
      <c r="J185" s="5"/>
      <c r="K185" s="5"/>
      <c r="L185" s="5"/>
      <c r="M185" s="19"/>
      <c r="N185" s="5"/>
    </row>
    <row r="186" spans="1:14" ht="116.25" hidden="1" customHeight="1" x14ac:dyDescent="0.3">
      <c r="A186" s="66" t="s">
        <v>104</v>
      </c>
      <c r="B186" s="53" t="s">
        <v>103</v>
      </c>
      <c r="C186" s="90"/>
      <c r="D186" s="5"/>
      <c r="E186" s="5"/>
      <c r="F186" s="60"/>
      <c r="G186" s="97"/>
      <c r="H186" s="30">
        <f t="shared" si="11"/>
        <v>0</v>
      </c>
      <c r="I186" s="5"/>
      <c r="J186" s="5"/>
      <c r="K186" s="5"/>
      <c r="L186" s="5"/>
      <c r="M186" s="19"/>
      <c r="N186" s="5"/>
    </row>
    <row r="187" spans="1:14" ht="116.25" customHeight="1" x14ac:dyDescent="0.3">
      <c r="A187" s="66"/>
      <c r="B187" s="53" t="s">
        <v>329</v>
      </c>
      <c r="C187" s="90">
        <v>1800</v>
      </c>
      <c r="D187" s="5"/>
      <c r="E187" s="5"/>
      <c r="F187" s="60"/>
      <c r="G187" s="97"/>
      <c r="H187" s="30">
        <f t="shared" si="11"/>
        <v>1800</v>
      </c>
      <c r="I187" s="5"/>
      <c r="J187" s="5"/>
      <c r="K187" s="5"/>
      <c r="L187" s="5"/>
      <c r="M187" s="19"/>
      <c r="N187" s="5"/>
    </row>
    <row r="188" spans="1:14" ht="116.25" customHeight="1" x14ac:dyDescent="0.3">
      <c r="A188" s="66"/>
      <c r="B188" s="53" t="s">
        <v>201</v>
      </c>
      <c r="C188" s="90">
        <v>1200</v>
      </c>
      <c r="D188" s="5"/>
      <c r="E188" s="5"/>
      <c r="F188" s="60"/>
      <c r="G188" s="97"/>
      <c r="H188" s="30">
        <f t="shared" si="11"/>
        <v>1200</v>
      </c>
      <c r="I188" s="5"/>
      <c r="J188" s="5"/>
      <c r="K188" s="5"/>
      <c r="L188" s="5"/>
      <c r="M188" s="19"/>
      <c r="N188" s="5"/>
    </row>
    <row r="189" spans="1:14" ht="132" customHeight="1" x14ac:dyDescent="0.3">
      <c r="A189" s="66" t="s">
        <v>353</v>
      </c>
      <c r="B189" s="53" t="s">
        <v>354</v>
      </c>
      <c r="C189" s="90">
        <v>470626.13</v>
      </c>
      <c r="D189" s="5"/>
      <c r="E189" s="5"/>
      <c r="F189" s="109"/>
      <c r="G189" s="97"/>
      <c r="H189" s="30">
        <f t="shared" si="11"/>
        <v>470626.13</v>
      </c>
      <c r="I189" s="5"/>
      <c r="J189" s="5"/>
      <c r="K189" s="5"/>
      <c r="L189" s="5"/>
      <c r="M189" s="19"/>
      <c r="N189" s="5"/>
    </row>
    <row r="190" spans="1:14" ht="147.75" customHeight="1" x14ac:dyDescent="0.3">
      <c r="A190" s="66" t="s">
        <v>355</v>
      </c>
      <c r="B190" s="53" t="s">
        <v>356</v>
      </c>
      <c r="C190" s="90">
        <v>470626.13</v>
      </c>
      <c r="D190" s="5"/>
      <c r="E190" s="5"/>
      <c r="F190" s="113"/>
      <c r="G190" s="97"/>
      <c r="H190" s="30">
        <f t="shared" si="11"/>
        <v>470626.13</v>
      </c>
      <c r="I190" s="5"/>
      <c r="J190" s="5"/>
      <c r="K190" s="5"/>
      <c r="L190" s="5"/>
      <c r="M190" s="19"/>
      <c r="N190" s="5"/>
    </row>
    <row r="191" spans="1:14" ht="116.25" customHeight="1" x14ac:dyDescent="0.3">
      <c r="A191" s="66" t="s">
        <v>284</v>
      </c>
      <c r="B191" s="53" t="s">
        <v>285</v>
      </c>
      <c r="C191" s="90">
        <v>5077800</v>
      </c>
      <c r="D191" s="5">
        <v>-208320</v>
      </c>
      <c r="E191" s="5"/>
      <c r="F191" s="60"/>
      <c r="G191" s="97"/>
      <c r="H191" s="30">
        <f t="shared" si="11"/>
        <v>4869480</v>
      </c>
      <c r="I191" s="5"/>
      <c r="J191" s="5"/>
      <c r="K191" s="5"/>
      <c r="L191" s="5"/>
      <c r="M191" s="19"/>
      <c r="N191" s="5"/>
    </row>
    <row r="192" spans="1:14" ht="116.25" customHeight="1" x14ac:dyDescent="0.3">
      <c r="A192" s="66" t="s">
        <v>342</v>
      </c>
      <c r="B192" s="53" t="s">
        <v>343</v>
      </c>
      <c r="C192" s="90">
        <v>5077800</v>
      </c>
      <c r="D192" s="5">
        <v>-208310</v>
      </c>
      <c r="E192" s="5"/>
      <c r="F192" s="60"/>
      <c r="G192" s="97"/>
      <c r="H192" s="30">
        <f t="shared" si="11"/>
        <v>4869490</v>
      </c>
      <c r="I192" s="5"/>
      <c r="J192" s="5"/>
      <c r="K192" s="5"/>
      <c r="L192" s="5"/>
      <c r="M192" s="19"/>
      <c r="N192" s="5"/>
    </row>
    <row r="193" spans="1:14" ht="40.5" customHeight="1" x14ac:dyDescent="0.3">
      <c r="A193" s="73" t="s">
        <v>197</v>
      </c>
      <c r="B193" s="57" t="s">
        <v>105</v>
      </c>
      <c r="C193" s="54">
        <v>287372.21999999997</v>
      </c>
      <c r="D193" s="5">
        <v>589915</v>
      </c>
      <c r="E193" s="102"/>
      <c r="F193" s="5">
        <f>F194</f>
        <v>0</v>
      </c>
      <c r="G193" s="80"/>
      <c r="H193" s="30">
        <f t="shared" si="11"/>
        <v>877287.22</v>
      </c>
      <c r="I193" s="5"/>
      <c r="J193" s="5">
        <f>K193-I193</f>
        <v>0</v>
      </c>
      <c r="K193" s="5"/>
      <c r="L193" s="5"/>
      <c r="M193" s="19">
        <f>N193-L193</f>
        <v>0</v>
      </c>
      <c r="N193" s="5"/>
    </row>
    <row r="194" spans="1:14" ht="62.25" customHeight="1" x14ac:dyDescent="0.3">
      <c r="A194" s="74" t="s">
        <v>196</v>
      </c>
      <c r="B194" s="59" t="s">
        <v>106</v>
      </c>
      <c r="C194" s="90">
        <v>287372.21999999997</v>
      </c>
      <c r="D194" s="5">
        <v>589915</v>
      </c>
      <c r="E194" s="5"/>
      <c r="F194" s="102"/>
      <c r="G194" s="97"/>
      <c r="H194" s="30">
        <f t="shared" si="11"/>
        <v>877287.22</v>
      </c>
      <c r="I194" s="5">
        <v>0</v>
      </c>
      <c r="J194" s="5">
        <f>K194-I194</f>
        <v>0</v>
      </c>
      <c r="K194" s="5">
        <v>0</v>
      </c>
      <c r="L194" s="5">
        <v>0</v>
      </c>
      <c r="M194" s="19">
        <f>N194-L194</f>
        <v>0</v>
      </c>
      <c r="N194" s="5">
        <v>0</v>
      </c>
    </row>
    <row r="195" spans="1:14" ht="61.5" customHeight="1" x14ac:dyDescent="0.3">
      <c r="A195" s="82"/>
      <c r="B195" s="59" t="s">
        <v>165</v>
      </c>
      <c r="C195" s="92">
        <v>287372.21999999997</v>
      </c>
      <c r="D195" s="5"/>
      <c r="E195" s="5"/>
      <c r="F195" s="102"/>
      <c r="G195" s="97"/>
      <c r="H195" s="30">
        <f t="shared" si="11"/>
        <v>287372.21999999997</v>
      </c>
      <c r="I195" s="5"/>
      <c r="J195" s="5"/>
      <c r="K195" s="5"/>
      <c r="L195" s="5"/>
      <c r="M195" s="19"/>
      <c r="N195" s="5"/>
    </row>
    <row r="196" spans="1:14" ht="73.5" hidden="1" customHeight="1" x14ac:dyDescent="0.3">
      <c r="A196" s="77" t="s">
        <v>116</v>
      </c>
      <c r="B196" s="48" t="s">
        <v>117</v>
      </c>
      <c r="C196" s="92"/>
      <c r="D196" s="19"/>
      <c r="E196" s="5"/>
      <c r="F196" s="60"/>
      <c r="G196" s="97"/>
      <c r="H196" s="30">
        <f t="shared" si="11"/>
        <v>0</v>
      </c>
      <c r="I196" s="5"/>
      <c r="J196" s="5"/>
      <c r="K196" s="5"/>
      <c r="L196" s="5"/>
      <c r="M196" s="19"/>
      <c r="N196" s="5"/>
    </row>
    <row r="197" spans="1:14" ht="73.5" hidden="1" customHeight="1" x14ac:dyDescent="0.3">
      <c r="A197" s="78" t="s">
        <v>179</v>
      </c>
      <c r="B197" s="47" t="s">
        <v>107</v>
      </c>
      <c r="C197" s="92"/>
      <c r="D197" s="19"/>
      <c r="E197" s="5"/>
      <c r="F197" s="60"/>
      <c r="G197" s="97"/>
      <c r="H197" s="30">
        <f t="shared" si="11"/>
        <v>0</v>
      </c>
      <c r="I197" s="5"/>
      <c r="J197" s="5"/>
      <c r="K197" s="5"/>
      <c r="L197" s="5"/>
      <c r="M197" s="19"/>
      <c r="N197" s="5"/>
    </row>
    <row r="198" spans="1:14" ht="96" hidden="1" customHeight="1" x14ac:dyDescent="0.3">
      <c r="A198" s="78" t="s">
        <v>166</v>
      </c>
      <c r="B198" s="47" t="s">
        <v>180</v>
      </c>
      <c r="C198" s="92"/>
      <c r="D198" s="105"/>
      <c r="E198" s="60"/>
      <c r="F198" s="60"/>
      <c r="G198" s="80"/>
      <c r="H198" s="30">
        <f t="shared" si="11"/>
        <v>0</v>
      </c>
      <c r="I198" s="5"/>
      <c r="J198" s="5">
        <f>K198-I198</f>
        <v>0</v>
      </c>
      <c r="K198" s="5"/>
      <c r="L198" s="5"/>
      <c r="M198" s="19">
        <f>N198-L198</f>
        <v>0</v>
      </c>
      <c r="N198" s="5"/>
    </row>
    <row r="199" spans="1:14" ht="96" customHeight="1" x14ac:dyDescent="0.3">
      <c r="A199" s="78"/>
      <c r="B199" s="47" t="s">
        <v>303</v>
      </c>
      <c r="C199" s="92"/>
      <c r="D199" s="111">
        <v>579745</v>
      </c>
      <c r="E199" s="60"/>
      <c r="F199" s="60"/>
      <c r="G199" s="80"/>
      <c r="H199" s="30">
        <f t="shared" si="11"/>
        <v>579745</v>
      </c>
      <c r="I199" s="5"/>
      <c r="J199" s="5"/>
      <c r="K199" s="5"/>
      <c r="L199" s="5"/>
      <c r="M199" s="19"/>
      <c r="N199" s="5"/>
    </row>
    <row r="200" spans="1:14" ht="96" customHeight="1" x14ac:dyDescent="0.3">
      <c r="A200" s="78"/>
      <c r="B200" s="47" t="s">
        <v>314</v>
      </c>
      <c r="C200" s="92"/>
      <c r="D200" s="105"/>
      <c r="E200" s="60"/>
      <c r="F200" s="60"/>
      <c r="G200" s="80"/>
      <c r="H200" s="30">
        <f t="shared" si="11"/>
        <v>0</v>
      </c>
      <c r="I200" s="5"/>
      <c r="J200" s="5"/>
      <c r="K200" s="5"/>
      <c r="L200" s="5"/>
      <c r="M200" s="19"/>
      <c r="N200" s="5"/>
    </row>
    <row r="201" spans="1:14" ht="96" customHeight="1" x14ac:dyDescent="0.3">
      <c r="A201" s="78"/>
      <c r="B201" s="47" t="s">
        <v>311</v>
      </c>
      <c r="C201" s="92"/>
      <c r="D201" s="111">
        <v>10170</v>
      </c>
      <c r="E201" s="60"/>
      <c r="F201" s="109"/>
      <c r="G201" s="80"/>
      <c r="H201" s="30">
        <f t="shared" si="11"/>
        <v>10170</v>
      </c>
      <c r="I201" s="5"/>
      <c r="J201" s="5"/>
      <c r="K201" s="5"/>
      <c r="L201" s="5"/>
      <c r="M201" s="19"/>
      <c r="N201" s="5"/>
    </row>
    <row r="202" spans="1:14" ht="27.75" customHeight="1" x14ac:dyDescent="0.3">
      <c r="A202" s="79"/>
      <c r="B202" s="17" t="s">
        <v>52</v>
      </c>
      <c r="C202" s="30">
        <v>207700286.58000001</v>
      </c>
      <c r="D202" s="30">
        <f>D7+D114</f>
        <v>7950544</v>
      </c>
      <c r="E202" s="30">
        <f>E114+E7</f>
        <v>550763</v>
      </c>
      <c r="F202" s="30">
        <f>F114+F7</f>
        <v>1193044</v>
      </c>
      <c r="G202" s="30">
        <f>G114+G7</f>
        <v>0</v>
      </c>
      <c r="H202" s="30">
        <f>C202+D202+E202+F202</f>
        <v>217394637.58000001</v>
      </c>
      <c r="I202" s="14" t="e">
        <f>I114+I7</f>
        <v>#REF!</v>
      </c>
      <c r="J202" s="14" t="e">
        <f>K202-I202</f>
        <v>#REF!</v>
      </c>
      <c r="K202" s="14" t="e">
        <f>K114+K7</f>
        <v>#REF!</v>
      </c>
      <c r="L202" s="14" t="e">
        <f>L114+L7</f>
        <v>#REF!</v>
      </c>
      <c r="M202" s="14" t="e">
        <f>N202-L202</f>
        <v>#REF!</v>
      </c>
      <c r="N202" s="14" t="e">
        <f>N114+N7</f>
        <v>#REF!</v>
      </c>
    </row>
    <row r="203" spans="1:14" x14ac:dyDescent="0.3">
      <c r="A203" s="25"/>
      <c r="B203" s="34"/>
      <c r="C203" s="34"/>
      <c r="D203" s="34"/>
      <c r="E203" s="34"/>
      <c r="F203" s="34"/>
      <c r="G203" s="34"/>
      <c r="H203" s="35"/>
      <c r="I203" s="6"/>
      <c r="J203" s="6"/>
      <c r="K203" s="6"/>
      <c r="L203" s="6"/>
      <c r="M203" s="6"/>
      <c r="N203" s="6"/>
    </row>
    <row r="204" spans="1:14" x14ac:dyDescent="0.3">
      <c r="A204" s="34"/>
      <c r="B204" s="34"/>
      <c r="C204" s="34"/>
      <c r="D204" s="34"/>
      <c r="E204" s="34"/>
      <c r="F204" s="34"/>
      <c r="G204" s="34"/>
      <c r="H204" s="35"/>
      <c r="I204" s="21"/>
      <c r="J204" s="6"/>
      <c r="K204" s="6"/>
      <c r="L204" s="21"/>
      <c r="M204" s="6"/>
      <c r="N204" s="6"/>
    </row>
    <row r="205" spans="1:14" x14ac:dyDescent="0.3">
      <c r="H205" s="25"/>
      <c r="I205" s="1"/>
      <c r="J205" s="1"/>
      <c r="K205" s="1"/>
      <c r="L205" s="1"/>
      <c r="M205" s="1"/>
      <c r="N205" s="1"/>
    </row>
    <row r="206" spans="1:14" x14ac:dyDescent="0.3">
      <c r="H206" s="25"/>
      <c r="I206" s="1"/>
      <c r="J206" s="1"/>
      <c r="K206" s="1"/>
      <c r="L206" s="1"/>
      <c r="M206" s="1"/>
      <c r="N206" s="1"/>
    </row>
  </sheetData>
  <autoFilter ref="A6:N202"/>
  <mergeCells count="14">
    <mergeCell ref="A1:N1"/>
    <mergeCell ref="M3:M5"/>
    <mergeCell ref="N3:N5"/>
    <mergeCell ref="J3:J5"/>
    <mergeCell ref="K3:K5"/>
    <mergeCell ref="L3:L5"/>
    <mergeCell ref="I3:I5"/>
    <mergeCell ref="H2:I2"/>
    <mergeCell ref="E3:E5"/>
    <mergeCell ref="F3:F5"/>
    <mergeCell ref="A3:A5"/>
    <mergeCell ref="B3:B5"/>
    <mergeCell ref="G3:G5"/>
    <mergeCell ref="D3:D5"/>
  </mergeCells>
  <pageMargins left="0.39370078740157483" right="0.39370078740157483" top="0.47244094488188981" bottom="0.31496062992125984" header="0.27559055118110237" footer="0.27559055118110237"/>
  <pageSetup paperSize="9" scale="48" fitToHeight="0" orientation="landscape" r:id="rId1"/>
  <headerFooter>
    <oddHeader>&amp;C&amp;P</oddHeader>
  </headerFooter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Администратор</cp:lastModifiedBy>
  <cp:lastPrinted>2020-03-24T06:53:03Z</cp:lastPrinted>
  <dcterms:created xsi:type="dcterms:W3CDTF">2012-04-06T11:02:09Z</dcterms:created>
  <dcterms:modified xsi:type="dcterms:W3CDTF">2024-04-02T12:23:44Z</dcterms:modified>
</cp:coreProperties>
</file>