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Доходы!$8:$10</definedName>
  </definedNames>
  <calcPr calcId="145621"/>
</workbook>
</file>

<file path=xl/calcChain.xml><?xml version="1.0" encoding="utf-8"?>
<calcChain xmlns="http://schemas.openxmlformats.org/spreadsheetml/2006/main">
  <c r="D150" i="2" l="1"/>
  <c r="D148" i="2"/>
  <c r="D147" i="2"/>
  <c r="C147" i="2"/>
  <c r="C148" i="2"/>
  <c r="D163" i="2" l="1"/>
  <c r="C163" i="2"/>
  <c r="E160" i="2"/>
  <c r="D124" i="2"/>
  <c r="C124" i="2"/>
  <c r="E130" i="2"/>
  <c r="E129" i="2"/>
  <c r="E146" i="2"/>
  <c r="E132" i="2"/>
  <c r="E131" i="2"/>
  <c r="D115" i="2"/>
  <c r="C115" i="2"/>
  <c r="E120" i="2"/>
  <c r="D110" i="2" l="1"/>
  <c r="D109" i="2" s="1"/>
  <c r="D69" i="2" s="1"/>
  <c r="C110" i="2"/>
  <c r="C109" i="2"/>
  <c r="C69" i="2" s="1"/>
  <c r="D56" i="2" l="1"/>
  <c r="D52" i="2" s="1"/>
  <c r="C56" i="2"/>
  <c r="E58" i="2"/>
  <c r="D28" i="2"/>
  <c r="D65" i="2" l="1"/>
  <c r="D60" i="2"/>
  <c r="D114" i="2" l="1"/>
  <c r="D113" i="2" s="1"/>
  <c r="D59" i="2" l="1"/>
  <c r="D43" i="2"/>
  <c r="D42" i="2" s="1"/>
  <c r="D36" i="2"/>
  <c r="D19" i="2"/>
  <c r="D13" i="2"/>
  <c r="D51" i="2" l="1"/>
  <c r="D18" i="2"/>
  <c r="D12" i="2"/>
  <c r="C13" i="2"/>
  <c r="C12" i="2" s="1"/>
  <c r="C19" i="2"/>
  <c r="C18" i="2" s="1"/>
  <c r="C28" i="2"/>
  <c r="C36" i="2"/>
  <c r="C43" i="2"/>
  <c r="C42" i="2" s="1"/>
  <c r="C52" i="2"/>
  <c r="C51" i="2" s="1"/>
  <c r="C59" i="2"/>
  <c r="E157" i="2"/>
  <c r="E156" i="2"/>
  <c r="E137" i="2"/>
  <c r="E136" i="2"/>
  <c r="E135" i="2"/>
  <c r="D11" i="2" l="1"/>
  <c r="C11" i="2"/>
  <c r="D174" i="2"/>
  <c r="E12" i="2"/>
  <c r="E13" i="2"/>
  <c r="E14" i="2"/>
  <c r="E15" i="2"/>
  <c r="E16" i="2"/>
  <c r="E17" i="2"/>
  <c r="E18" i="2"/>
  <c r="E19" i="2"/>
  <c r="E21" i="2"/>
  <c r="E23" i="2"/>
  <c r="E25" i="2"/>
  <c r="E27" i="2"/>
  <c r="E28" i="2"/>
  <c r="E29" i="2"/>
  <c r="E30" i="2"/>
  <c r="E31" i="2"/>
  <c r="E32" i="2"/>
  <c r="E33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9" i="2"/>
  <c r="E60" i="2"/>
  <c r="E63" i="2"/>
  <c r="E64" i="2"/>
  <c r="E69" i="2"/>
  <c r="E70" i="2"/>
  <c r="E71" i="2"/>
  <c r="E72" i="2"/>
  <c r="E74" i="2"/>
  <c r="E75" i="2"/>
  <c r="E76" i="2"/>
  <c r="E81" i="2"/>
  <c r="E85" i="2"/>
  <c r="E86" i="2"/>
  <c r="E115" i="2"/>
  <c r="E116" i="2"/>
  <c r="E117" i="2"/>
  <c r="E118" i="2"/>
  <c r="E119" i="2"/>
  <c r="E122" i="2"/>
  <c r="E123" i="2"/>
  <c r="E124" i="2"/>
  <c r="E125" i="2"/>
  <c r="E126" i="2"/>
  <c r="E127" i="2"/>
  <c r="E128" i="2"/>
  <c r="E133" i="2"/>
  <c r="E134" i="2"/>
  <c r="E138" i="2"/>
  <c r="E139" i="2"/>
  <c r="E140" i="2"/>
  <c r="E141" i="2"/>
  <c r="E142" i="2"/>
  <c r="E143" i="2"/>
  <c r="E144" i="2"/>
  <c r="E145" i="2"/>
  <c r="E149" i="2"/>
  <c r="E150" i="2"/>
  <c r="E151" i="2"/>
  <c r="E152" i="2"/>
  <c r="E153" i="2"/>
  <c r="E154" i="2"/>
  <c r="E155" i="2"/>
  <c r="E158" i="2"/>
  <c r="E159" i="2"/>
  <c r="E163" i="2"/>
  <c r="E164" i="2"/>
  <c r="E165" i="2"/>
  <c r="E168" i="2"/>
  <c r="E169" i="2"/>
  <c r="E170" i="2"/>
  <c r="E171" i="2"/>
  <c r="E172" i="2"/>
  <c r="E173" i="2"/>
  <c r="E11" i="2" l="1"/>
  <c r="E148" i="2" l="1"/>
  <c r="E147" i="2"/>
  <c r="C114" i="2" l="1"/>
  <c r="E114" i="2" l="1"/>
  <c r="C113" i="2"/>
  <c r="E113" i="2" l="1"/>
  <c r="C174" i="2"/>
  <c r="E174" i="2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A10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<sst xmlns="http://schemas.openxmlformats.org/spreadsheetml/2006/main" count="339" uniqueCount="327">
  <si>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</si>
  <si>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</si>
  <si>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</si>
  <si>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</si>
  <si>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</si>
  <si>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</si>
  <si>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</si>
  <si>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</si>
  <si>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</si>
  <si>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</si>
  <si>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</si>
  <si>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</si>
  <si>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</si>
  <si>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</si>
  <si>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</si>
  <si>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</si>
  <si>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</si>
  <si>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</si>
  <si>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</si>
  <si>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</si>
  <si>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</si>
  <si>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</si>
  <si>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</si>
  <si>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</si>
  <si>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</si>
  <si>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</si>
  <si>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</si>
  <si>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</si>
  <si>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</si>
  <si>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</si>
  <si>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</si>
  <si>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</si>
  <si>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</si>
  <si>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</si>
  <si>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</si>
  <si>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</si>
  <si>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</si>
  <si>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</si>
  <si>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</si>
  <si>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</si>
  <si>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</si>
  <si>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</si>
  <si>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</si>
  <si>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</si>
  <si>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</si>
  <si>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</si>
  <si>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</si>
  <si>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</si>
  <si>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</si>
  <si>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</si>
  <si>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</si>
  <si>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</si>
  <si>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</si>
  <si>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</si>
  <si>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</si>
  <si>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</si>
  <si>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</si>
  <si>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</si>
  <si>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</si>
  <si>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</si>
  <si>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</si>
  <si>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</si>
  <si>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</si>
  <si>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</si>
  <si>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</si>
  <si>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</si>
  <si>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</si>
  <si>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</si>
  <si>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</si>
  <si>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</si>
  <si>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</si>
  <si>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</si>
  <si>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</si>
  <si>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</si>
  <si>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</si>
  <si>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</si>
  <si>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</si>
  <si>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</si>
  <si>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</si>
  <si>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</si>
  <si>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</si>
  <si>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</si>
  <si>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</si>
  <si>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</si>
  <si>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</si>
  <si>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</si>
  <si>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</si>
  <si>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</si>
  <si>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</si>
  <si>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</si>
  <si>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</si>
  <si>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</si>
  <si>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</si>
  <si>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</si>
  <si>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</si>
  <si>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</si>
  <si>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</si>
  <si>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</si>
  <si>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</si>
  <si>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</si>
  <si>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</si>
  <si>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</si>
  <si>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</si>
  <si>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</si>
  <si>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</si>
  <si>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</si>
  <si>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</si>
  <si>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</si>
  <si>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</si>
  <si>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</si>
  <si>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</si>
  <si>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</si>
  <si>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</si>
  <si>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</si>
  <si>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</si>
  <si>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</si>
  <si>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</si>
  <si>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</si>
  <si>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</si>
  <si>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</si>
  <si>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</si>
  <si>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</si>
  <si>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</si>
  <si>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</si>
  <si>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</si>
  <si>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</si>
  <si>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</si>
  <si>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</si>
  <si>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</si>
  <si>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</si>
  <si>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</si>
  <si>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</si>
  <si>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</si>
  <si>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</si>
  <si>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</si>
  <si>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</si>
  <si>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</si>
  <si>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</si>
  <si>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</si>
  <si>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</si>
  <si>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</si>
  <si>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</si>
  <si>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</si>
  <si>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</si>
  <si>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</si>
  <si>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</si>
  <si>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</si>
  <si>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</si>
  <si>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</si>
  <si>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</si>
  <si>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</si>
  <si>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</si>
  <si>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</si>
  <si>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</si>
  <si>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</si>
  <si>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</si>
  <si>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</si>
  <si>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</si>
  <si>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</si>
  <si>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</si>
  <si>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</si>
  <si>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</si>
  <si>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000 1160801001 0000 140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</si>
  <si>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</si>
  <si>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</si>
  <si>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</si>
  <si>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</si>
  <si>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</si>
  <si>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</si>
  <si>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</si>
  <si>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</si>
  <si>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</si>
  <si>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</si>
  <si>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</si>
  <si>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</si>
  <si>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</si>
  <si>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</si>
  <si>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</si>
  <si>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</si>
  <si>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</si>
  <si>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</si>
  <si>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</si>
  <si>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</si>
  <si>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</si>
  <si>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</si>
  <si>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</si>
  <si>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</si>
  <si>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</si>
  <si>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</si>
  <si>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</si>
  <si>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</si>
  <si>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</si>
  <si>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</si>
  <si>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</si>
  <si>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</si>
  <si>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</si>
  <si>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</si>
  <si>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</si>
  <si>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</si>
  <si>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</si>
  <si>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</si>
  <si>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</si>
  <si>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</si>
  <si>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</si>
  <si>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</si>
  <si>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</si>
  <si>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</si>
  <si>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</si>
  <si>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</si>
  <si>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</si>
  <si>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</si>
  <si>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</si>
  <si>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</si>
  <si>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</si>
  <si>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</si>
  <si>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</si>
  <si>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000 1164300001 0000 140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</si>
  <si>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</si>
  <si>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</si>
  <si>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</si>
  <si>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</si>
  <si>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</si>
  <si>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</si>
  <si>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</si>
  <si>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</si>
  <si>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</si>
  <si>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000 1130206000 0000 130</t>
  </si>
  <si>
    <t>Доходы, поступающие в порядке возмещения расходов, понесенных в связи с эксплуатацией имущества</t>
  </si>
  <si>
    <t>000 1130206505 0000 130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</si>
  <si>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</si>
  <si>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000 11600600001 0000 140</t>
  </si>
  <si>
    <t xml:space="preserve">  Денежные взыскания (штрафы) за нарушение законодательства о приенении контрольно-кассовой техники при осуществлении наличных денежных расчетов и (или)расчетов с использованием платежных карт</t>
  </si>
  <si>
    <t>000 1050400002 0000 110</t>
  </si>
  <si>
    <t>000 1050402002 0000 110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</si>
  <si>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</si>
  <si>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муниципальный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</si>
  <si>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</si>
  <si>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</si>
  <si>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Уточненные назначения на 2020 год</t>
  </si>
  <si>
    <t>Кассовое исполнение за 9 месяцев 2020 года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</si>
  <si>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</si>
  <si>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</si>
  <si>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</si>
  <si>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</si>
  <si>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</si>
  <si>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</si>
  <si>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</si>
  <si>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</si>
  <si>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</si>
  <si>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</si>
  <si>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000 1 16 01190 01 0000 140</t>
  </si>
  <si>
    <t>000 1 16 01193 01 0000 140</t>
  </si>
  <si>
    <t>000 1 16 01150 01 0000 140</t>
  </si>
  <si>
    <t>000 1 16 01153 01 0000 140</t>
  </si>
  <si>
    <t>000 1 16 01170 01 0000 140</t>
  </si>
  <si>
    <t>000 1 16 01173 01 0000 140</t>
  </si>
  <si>
    <t>000 1 16 01200 01 0000 140</t>
  </si>
  <si>
    <t>000 1 16 01203 01 0000 140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</si>
  <si>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</si>
  <si>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</si>
  <si>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</si>
  <si>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000 1 16 0133 01 0000 140</t>
  </si>
  <si>
    <t>000 1 16 02000 02 0000 140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</si>
  <si>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</si>
  <si>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</si>
  <si>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</si>
  <si>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000 1 16 10120 00 0000 140</t>
  </si>
  <si>
    <t>000 1 16 10123 01 0000 140</t>
  </si>
  <si>
    <t>000 1 16 10129 01 0000 140</t>
  </si>
  <si>
    <t>Платежи в целях возмещения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</si>
  <si>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</si>
  <si>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</si>
  <si>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бюипаджет и бюджет муниципального образования по нормативам, действовавшим в 2019 году</t>
  </si>
  <si>
    <t>000 1 16 10000 01 0000 140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</si>
  <si>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 ской Федерации</t>
  </si>
  <si>
    <t xml:space="preserve">  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 ской Федерации</t>
  </si>
  <si>
    <t>000 2021585300 0000 150</t>
  </si>
  <si>
    <t>000 2021585305 0000 150</t>
  </si>
  <si>
    <t>00 2022530105 0000 150</t>
  </si>
  <si>
    <t>00 2022530100 0000 150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</si>
  <si>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</si>
  <si>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</si>
  <si>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Прочие субсидии </t>
  </si>
  <si>
    <t>Субсидии бюджетам реализацию мероприятий по обеспечению жильем молодых семей</t>
  </si>
  <si>
    <t>000 202252800 0000 150</t>
  </si>
  <si>
    <t>000 202252805 0000 150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</si>
  <si>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</si>
  <si>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</si>
  <si>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000 2023512005 0000 150</t>
  </si>
  <si>
    <t>000 2023546900 0000 150</t>
  </si>
  <si>
    <t>000 2023546905 0000 150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</si>
  <si>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</si>
  <si>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проведениеВсероссийской переписи населения 2020 года</t>
  </si>
  <si>
    <t>000 2024530300 0000 150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</si>
  <si>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</si>
  <si>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</si>
  <si>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</si>
  <si>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бюджета Жирятинского муниципального района Брянской области за 9 месяцев 2020г.</t>
  </si>
  <si>
    <t>Приложение 1</t>
  </si>
  <si>
    <t xml:space="preserve">      к постановлению адинистрации</t>
  </si>
  <si>
    <t>Жирятинского района</t>
  </si>
  <si>
    <t xml:space="preserve"> 000 2021000000 0000 000</t>
  </si>
  <si>
    <t xml:space="preserve"> 000 2021500205 0000 150</t>
  </si>
  <si>
    <t xml:space="preserve"> 000 2021000000 0000 150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</si>
  <si>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</si>
  <si>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</si>
  <si>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</si>
  <si>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</si>
  <si>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</si>
  <si>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</si>
  <si>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</si>
  <si>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</si>
  <si>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</si>
  <si>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</si>
  <si>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налоговых сборов, страхования, рынка ценных бумаг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</si>
  <si>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налоговых сборов, страхования, рынка ценных бумаг налагаемые мировыми судьями, комиссиями по делам несовершеннолетних и защите их прав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</si>
  <si>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</si>
  <si>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</si>
  <si>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</si>
  <si>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</si>
  <si>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</si>
  <si>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</si>
  <si>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Дотации бюджетам муниципальных районов на выравнивание  бюджетной обеспеченности из бюджета субъекта Российской Федерации</t>
  </si>
  <si>
    <t xml:space="preserve">  Субвенции бюджетам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</si>
  <si>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000 2023512000 0000 150</t>
  </si>
  <si>
    <t>от 12.11. 2020 года №273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</si>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</sst>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2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5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5" fillId="2" borderId="51" xfId="40" applyNumberFormat="1" applyFont="1" applyBorder="1" applyProtection="1">
      <protection locked="0"/>
    </xf>
    <xf numFmtId="165" fontId="13" fillId="0" borderId="51" xfId="184" applyNumberFormat="1" applyFont="1" applyBorder="1" applyAlignment="1" applyProtection="1">
      <alignment horizontal="right"/>
      <protection locked="0"/>
    </xf>
    <xf numFmtId="49" fontId="14" fillId="0" borderId="51" xfId="38" applyNumberFormat="1" applyFont="1" applyBorder="1" applyProtection="1">
      <alignment horizontal="center"/>
      <protection locked="0"/>
    </xf>
    <xf numFmtId="0" fontId="14" fillId="0" borderId="51" xfId="36" applyNumberFormat="1" applyFont="1" applyBorder="1" applyAlignment="1" applyProtection="1">
      <alignment wrapText="1"/>
      <protection locked="0"/>
    </xf>
    <xf numFmtId="4" fontId="16" fillId="0" borderId="51" xfId="29" applyNumberFormat="1" applyFont="1" applyBorder="1" applyProtection="1">
      <alignment horizontal="right"/>
      <protection locked="0"/>
    </xf>
    <xf numFmtId="165" fontId="14" fillId="0" borderId="51" xfId="184" applyNumberFormat="1" applyFont="1" applyBorder="1" applyAlignment="1" applyProtection="1">
      <alignment horizontal="right"/>
      <protection locked="0"/>
    </xf>
    <xf numFmtId="4" fontId="17" fillId="0" borderId="51" xfId="29" applyNumberFormat="1" applyFont="1" applyBorder="1" applyProtection="1">
      <alignment horizontal="right"/>
      <protection locked="0"/>
    </xf>
    <xf numFmtId="0" fontId="16" fillId="0" borderId="51" xfId="0" applyFont="1" applyBorder="1" applyProtection="1">
      <protection locked="0"/>
    </xf>
    <xf numFmtId="4" fontId="18" fillId="0" borderId="51" xfId="29" applyNumberFormat="1" applyFont="1" applyBorder="1" applyProtection="1">
      <alignment horizontal="right"/>
      <protection locked="0"/>
    </xf>
    <xf numFmtId="49" fontId="18" fillId="0" borderId="51" xfId="38" applyNumberFormat="1" applyFont="1" applyBorder="1" applyProtection="1">
      <alignment horizontal="center"/>
      <protection locked="0"/>
    </xf>
    <xf numFmtId="0" fontId="15" fillId="0" borderId="51" xfId="36" applyNumberFormat="1" applyFont="1" applyBorder="1" applyAlignment="1" applyProtection="1">
      <alignment wrapText="1"/>
      <protection locked="0"/>
    </xf>
    <xf numFmtId="49" fontId="15" fillId="0" borderId="51" xfId="38" applyNumberFormat="1" applyFont="1" applyBorder="1" applyProtection="1">
      <alignment horizontal="center"/>
      <protection locked="0"/>
    </xf>
    <xf numFmtId="0" fontId="5" fillId="0" borderId="1" xfId="16" applyNumberFormat="1" applyFont="1" applyAlignment="1" applyProtection="1">
      <alignment horizontal="right"/>
    </xf>
    <xf numFmtId="0" fontId="5" fillId="0" borderId="1" xfId="5" applyNumberFormat="1" applyFont="1" applyAlignment="1" applyProtection="1">
      <alignment horizontal="right"/>
    </xf>
    <xf numFmtId="0" fontId="21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49" fontId="15" fillId="0" borderId="54" xfId="24" applyNumberFormat="1" applyFont="1" applyBorder="1" applyAlignment="1" applyProtection="1">
      <alignment horizontal="center" vertical="center" wrapText="1"/>
      <protection locked="0"/>
    </xf>
    <xf numFmtId="0" fontId="13" fillId="0" borderId="1" xfId="5" applyNumberFormat="1" applyFont="1" applyAlignment="1" applyProtection="1">
      <alignment horizontal="right"/>
      <protection locked="0"/>
    </xf>
  </cellXfs>
  <cellStyles count="185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7"/>
  <sheetViews>
    <sheetView tabSelected="1" view="pageBreakPreview" zoomScaleNormal="100" zoomScaleSheetLayoutView="100" workbookViewId="0">
      <pane ySplit="1" topLeftCell="A2" activePane="bottomLeft" state="frozen"/>
      <selection pane="bottomLeft" activeCell="B4" sqref="B4"/>
    </sheetView>
  </sheetViews>
  <sheetFormatPr defaultColWidth="9.140625" defaultRowHeight="15" x14ac:dyDescent="0.25"/>
  <cols>
    <col min="1" max="1" width="26.140625" style="1" customWidth="1"/>
    <col min="2" max="2" width="60" style="1" customWidth="1"/>
    <col min="3" max="3" width="18.7109375" style="1" customWidth="1"/>
    <col min="4" max="4" width="19.85546875" style="1" customWidth="1"/>
    <col min="5" max="5" width="18.7109375" style="1" customWidth="1"/>
    <col min="6" max="16384" width="9.140625" style="1"/>
  </cols>
  <sheetData>
    <row r="1" spans="1:5" ht="17.100000000000001" customHeight="1" x14ac:dyDescent="0.25">
      <c r="A1" s="38"/>
      <c r="B1" s="38"/>
      <c r="C1" s="36" t="s">
        <v>298</v>
      </c>
      <c r="D1" s="36"/>
      <c r="E1" s="36"/>
    </row>
    <row r="2" spans="1:5" ht="14.1" customHeight="1" x14ac:dyDescent="0.25">
      <c r="A2" s="2"/>
      <c r="B2" s="2"/>
      <c r="C2" s="35" t="s">
        <v>299</v>
      </c>
      <c r="D2" s="35"/>
      <c r="E2" s="35"/>
    </row>
    <row r="3" spans="1:5" ht="14.1" customHeight="1" x14ac:dyDescent="0.25">
      <c r="A3" s="3"/>
      <c r="B3" s="4"/>
      <c r="C3" s="36" t="s">
        <v>300</v>
      </c>
      <c r="D3" s="36"/>
      <c r="E3" s="36"/>
    </row>
    <row r="4" spans="1:5" ht="14.1" customHeight="1" x14ac:dyDescent="0.25">
      <c r="A4" s="5"/>
      <c r="B4" s="6"/>
      <c r="C4" s="36" t="s">
        <v>325</v>
      </c>
      <c r="D4" s="36"/>
      <c r="E4" s="36"/>
    </row>
    <row r="5" spans="1:5" ht="15" customHeight="1" x14ac:dyDescent="0.25">
      <c r="A5" s="7"/>
      <c r="B5" s="7"/>
      <c r="C5" s="7"/>
      <c r="D5" s="8"/>
      <c r="E5" s="8"/>
    </row>
    <row r="6" spans="1:5" ht="36" customHeight="1" x14ac:dyDescent="0.3">
      <c r="A6" s="37" t="s">
        <v>297</v>
      </c>
      <c r="B6" s="37"/>
      <c r="C6" s="37"/>
      <c r="D6" s="37"/>
      <c r="E6" s="37"/>
    </row>
    <row r="7" spans="1:5" ht="24.75" customHeight="1" x14ac:dyDescent="0.25">
      <c r="A7" s="9"/>
      <c r="B7" s="5"/>
      <c r="C7" s="6"/>
      <c r="D7" s="8"/>
      <c r="E7" s="45" t="s">
        <v>326</v>
      </c>
    </row>
    <row r="8" spans="1:5" ht="11.25" customHeight="1" x14ac:dyDescent="0.25">
      <c r="A8" s="41" t="s">
        <v>139</v>
      </c>
      <c r="B8" s="39" t="s">
        <v>140</v>
      </c>
      <c r="C8" s="43" t="s">
        <v>238</v>
      </c>
      <c r="D8" s="43" t="s">
        <v>239</v>
      </c>
      <c r="E8" s="43" t="s">
        <v>141</v>
      </c>
    </row>
    <row r="9" spans="1:5" ht="72" customHeight="1" x14ac:dyDescent="0.25">
      <c r="A9" s="42"/>
      <c r="B9" s="40"/>
      <c r="C9" s="44"/>
      <c r="D9" s="44"/>
      <c r="E9" s="44"/>
    </row>
    <row r="10" spans="1:5" ht="12" customHeight="1" x14ac:dyDescent="0.25">
      <c r="A10" s="11" t="s">
        <v>0</v>
      </c>
      <c r="B10" s="11" t="s">
        <v>1</v>
      </c>
      <c r="C10" s="12" t="s">
        <v>2</v>
      </c>
      <c r="D10" s="12" t="s">
        <v>3</v>
      </c>
      <c r="E10" s="12"/>
    </row>
    <row r="11" spans="1:5" ht="25.5" customHeight="1" x14ac:dyDescent="0.25">
      <c r="A11" s="25" t="s">
        <v>5</v>
      </c>
      <c r="B11" s="26" t="s">
        <v>4</v>
      </c>
      <c r="C11" s="27">
        <f>C12+C18+C28+C36+C42+C51+C59+C65+C69</f>
        <v>45354809</v>
      </c>
      <c r="D11" s="27">
        <f>D12+D18+D28+D36+D42+D51+D59+D65+D69</f>
        <v>33721595.370000005</v>
      </c>
      <c r="E11" s="28">
        <f>D11/C11</f>
        <v>0.74350650159280807</v>
      </c>
    </row>
    <row r="12" spans="1:5" ht="28.5" customHeight="1" x14ac:dyDescent="0.25">
      <c r="A12" s="25" t="s">
        <v>7</v>
      </c>
      <c r="B12" s="26" t="s">
        <v>6</v>
      </c>
      <c r="C12" s="27">
        <f>C13</f>
        <v>33904200</v>
      </c>
      <c r="D12" s="27">
        <f>D13</f>
        <v>25402792.940000001</v>
      </c>
      <c r="E12" s="28">
        <f t="shared" ref="E12:E86" si="0">D12/C12</f>
        <v>0.74925209679036819</v>
      </c>
    </row>
    <row r="13" spans="1:5" ht="15" customHeight="1" x14ac:dyDescent="0.25">
      <c r="A13" s="25" t="s">
        <v>9</v>
      </c>
      <c r="B13" s="26" t="s">
        <v>8</v>
      </c>
      <c r="C13" s="27">
        <f>C14+C15+C16+C17</f>
        <v>33904200</v>
      </c>
      <c r="D13" s="27">
        <f>D14+D15+D16+D17</f>
        <v>25402792.940000001</v>
      </c>
      <c r="E13" s="28">
        <f t="shared" si="0"/>
        <v>0.74925209679036819</v>
      </c>
    </row>
    <row r="14" spans="1:5" ht="78" customHeight="1" x14ac:dyDescent="0.25">
      <c r="A14" s="13" t="s">
        <v>11</v>
      </c>
      <c r="B14" s="15" t="s">
        <v>10</v>
      </c>
      <c r="C14" s="22">
        <v>33327900</v>
      </c>
      <c r="D14" s="22">
        <v>25418165.260000002</v>
      </c>
      <c r="E14" s="24">
        <f t="shared" si="0"/>
        <v>0.76266927289148134</v>
      </c>
    </row>
    <row r="15" spans="1:5" ht="125.25" customHeight="1" x14ac:dyDescent="0.25">
      <c r="A15" s="13" t="s">
        <v>13</v>
      </c>
      <c r="B15" s="15" t="s">
        <v>12</v>
      </c>
      <c r="C15" s="22">
        <v>135600</v>
      </c>
      <c r="D15" s="22">
        <v>-128221.88</v>
      </c>
      <c r="E15" s="24">
        <f t="shared" si="0"/>
        <v>-0.94558908554572274</v>
      </c>
    </row>
    <row r="16" spans="1:5" ht="45.75" customHeight="1" x14ac:dyDescent="0.25">
      <c r="A16" s="13" t="s">
        <v>15</v>
      </c>
      <c r="B16" s="15" t="s">
        <v>14</v>
      </c>
      <c r="C16" s="22">
        <v>237300</v>
      </c>
      <c r="D16" s="22">
        <v>99835.41</v>
      </c>
      <c r="E16" s="24">
        <f t="shared" si="0"/>
        <v>0.42071390644753476</v>
      </c>
    </row>
    <row r="17" spans="1:5" ht="92.25" customHeight="1" x14ac:dyDescent="0.25">
      <c r="A17" s="13" t="s">
        <v>17</v>
      </c>
      <c r="B17" s="15" t="s">
        <v>16</v>
      </c>
      <c r="C17" s="22">
        <v>203400</v>
      </c>
      <c r="D17" s="22">
        <v>13014.15</v>
      </c>
      <c r="E17" s="24">
        <f t="shared" si="0"/>
        <v>6.3983038348082596E-2</v>
      </c>
    </row>
    <row r="18" spans="1:5" ht="31.5" customHeight="1" x14ac:dyDescent="0.25">
      <c r="A18" s="25" t="s">
        <v>19</v>
      </c>
      <c r="B18" s="26" t="s">
        <v>18</v>
      </c>
      <c r="C18" s="27">
        <f>C19</f>
        <v>7066205</v>
      </c>
      <c r="D18" s="27">
        <f>D19</f>
        <v>4662512.68</v>
      </c>
      <c r="E18" s="28">
        <f t="shared" si="0"/>
        <v>0.6598326371793628</v>
      </c>
    </row>
    <row r="19" spans="1:5" ht="28.5" customHeight="1" x14ac:dyDescent="0.25">
      <c r="A19" s="13" t="s">
        <v>21</v>
      </c>
      <c r="B19" s="15" t="s">
        <v>20</v>
      </c>
      <c r="C19" s="22">
        <f>C21+C23+C25+C27</f>
        <v>7066205</v>
      </c>
      <c r="D19" s="22">
        <f>D21+D23+D25+D27</f>
        <v>4662512.68</v>
      </c>
      <c r="E19" s="24">
        <f t="shared" si="0"/>
        <v>0.6598326371793628</v>
      </c>
    </row>
    <row r="20" spans="1:5" ht="0.6" customHeight="1" x14ac:dyDescent="0.25">
      <c r="A20" s="13" t="s">
        <v>23</v>
      </c>
      <c r="B20" s="15" t="s">
        <v>22</v>
      </c>
      <c r="C20" s="22"/>
      <c r="D20" s="22"/>
      <c r="E20" s="24"/>
    </row>
    <row r="21" spans="1:5" ht="112.5" customHeight="1" x14ac:dyDescent="0.25">
      <c r="A21" s="13" t="s">
        <v>218</v>
      </c>
      <c r="B21" s="15" t="s">
        <v>222</v>
      </c>
      <c r="C21" s="22">
        <v>3237992</v>
      </c>
      <c r="D21" s="22">
        <v>2173699.67</v>
      </c>
      <c r="E21" s="24">
        <f t="shared" si="0"/>
        <v>0.67131100694504497</v>
      </c>
    </row>
    <row r="22" spans="1:5" ht="0.6" customHeight="1" x14ac:dyDescent="0.25">
      <c r="A22" s="13" t="s">
        <v>25</v>
      </c>
      <c r="B22" s="15" t="s">
        <v>24</v>
      </c>
      <c r="C22" s="22"/>
      <c r="D22" s="22"/>
      <c r="E22" s="24"/>
    </row>
    <row r="23" spans="1:5" ht="144" customHeight="1" x14ac:dyDescent="0.25">
      <c r="A23" s="13" t="s">
        <v>219</v>
      </c>
      <c r="B23" s="15" t="s">
        <v>223</v>
      </c>
      <c r="C23" s="22">
        <v>16686</v>
      </c>
      <c r="D23" s="22">
        <v>15006.31</v>
      </c>
      <c r="E23" s="24">
        <f t="shared" si="0"/>
        <v>0.8993353709696752</v>
      </c>
    </row>
    <row r="24" spans="1:5" ht="96.6" hidden="1" customHeight="1" x14ac:dyDescent="0.25">
      <c r="A24" s="13" t="s">
        <v>27</v>
      </c>
      <c r="B24" s="15" t="s">
        <v>26</v>
      </c>
      <c r="C24" s="22"/>
      <c r="D24" s="22"/>
      <c r="E24" s="24"/>
    </row>
    <row r="25" spans="1:5" ht="124.9" customHeight="1" x14ac:dyDescent="0.25">
      <c r="A25" s="13" t="s">
        <v>220</v>
      </c>
      <c r="B25" s="15" t="s">
        <v>224</v>
      </c>
      <c r="C25" s="22">
        <v>4229419</v>
      </c>
      <c r="D25" s="22">
        <v>2898390.31</v>
      </c>
      <c r="E25" s="24">
        <f t="shared" si="0"/>
        <v>0.68529278134892757</v>
      </c>
    </row>
    <row r="26" spans="1:5" ht="1.1499999999999999" customHeight="1" x14ac:dyDescent="0.25">
      <c r="A26" s="13" t="s">
        <v>29</v>
      </c>
      <c r="B26" s="15" t="s">
        <v>28</v>
      </c>
      <c r="C26" s="22"/>
      <c r="D26" s="22"/>
      <c r="E26" s="24"/>
    </row>
    <row r="27" spans="1:5" ht="132.75" customHeight="1" x14ac:dyDescent="0.25">
      <c r="A27" s="13" t="s">
        <v>221</v>
      </c>
      <c r="B27" s="15" t="s">
        <v>225</v>
      </c>
      <c r="C27" s="22">
        <v>-417892</v>
      </c>
      <c r="D27" s="22">
        <v>-424583.61</v>
      </c>
      <c r="E27" s="24">
        <f t="shared" si="0"/>
        <v>1.0160127736352933</v>
      </c>
    </row>
    <row r="28" spans="1:5" ht="15" customHeight="1" x14ac:dyDescent="0.25">
      <c r="A28" s="25" t="s">
        <v>31</v>
      </c>
      <c r="B28" s="26" t="s">
        <v>30</v>
      </c>
      <c r="C28" s="27">
        <f>C29+C32</f>
        <v>1362000</v>
      </c>
      <c r="D28" s="27">
        <f>D29+D32+D34</f>
        <v>1220182.0699999998</v>
      </c>
      <c r="E28" s="28">
        <f t="shared" si="0"/>
        <v>0.89587523494860488</v>
      </c>
    </row>
    <row r="29" spans="1:5" ht="27" customHeight="1" x14ac:dyDescent="0.25">
      <c r="A29" s="13" t="s">
        <v>33</v>
      </c>
      <c r="B29" s="15" t="s">
        <v>32</v>
      </c>
      <c r="C29" s="22">
        <v>1127000</v>
      </c>
      <c r="D29" s="22">
        <v>1036367.82</v>
      </c>
      <c r="E29" s="24">
        <f t="shared" si="0"/>
        <v>0.91958102928127772</v>
      </c>
    </row>
    <row r="30" spans="1:5" ht="27" customHeight="1" x14ac:dyDescent="0.25">
      <c r="A30" s="13" t="s">
        <v>34</v>
      </c>
      <c r="B30" s="15" t="s">
        <v>32</v>
      </c>
      <c r="C30" s="22">
        <v>1127000</v>
      </c>
      <c r="D30" s="22">
        <v>1036367.82</v>
      </c>
      <c r="E30" s="24">
        <f t="shared" si="0"/>
        <v>0.91958102928127772</v>
      </c>
    </row>
    <row r="31" spans="1:5" ht="27.75" customHeight="1" x14ac:dyDescent="0.25">
      <c r="A31" s="13" t="s">
        <v>36</v>
      </c>
      <c r="B31" s="15" t="s">
        <v>35</v>
      </c>
      <c r="C31" s="22"/>
      <c r="D31" s="22"/>
      <c r="E31" s="24" t="e">
        <f t="shared" si="0"/>
        <v>#DIV/0!</v>
      </c>
    </row>
    <row r="32" spans="1:5" ht="15" customHeight="1" x14ac:dyDescent="0.25">
      <c r="A32" s="13" t="s">
        <v>38</v>
      </c>
      <c r="B32" s="15" t="s">
        <v>37</v>
      </c>
      <c r="C32" s="22">
        <v>235000</v>
      </c>
      <c r="D32" s="22">
        <v>171752.37</v>
      </c>
      <c r="E32" s="24">
        <f t="shared" si="0"/>
        <v>0.73086114893617016</v>
      </c>
    </row>
    <row r="33" spans="1:5" ht="15" customHeight="1" x14ac:dyDescent="0.25">
      <c r="A33" s="13" t="s">
        <v>39</v>
      </c>
      <c r="B33" s="15" t="s">
        <v>37</v>
      </c>
      <c r="C33" s="22">
        <v>235000</v>
      </c>
      <c r="D33" s="22">
        <v>171752.37</v>
      </c>
      <c r="E33" s="24">
        <f t="shared" si="0"/>
        <v>0.73086114893617016</v>
      </c>
    </row>
    <row r="34" spans="1:5" ht="27.75" customHeight="1" x14ac:dyDescent="0.25">
      <c r="A34" s="13" t="s">
        <v>232</v>
      </c>
      <c r="B34" s="15" t="s">
        <v>234</v>
      </c>
      <c r="C34" s="22"/>
      <c r="D34" s="22">
        <v>12061.88</v>
      </c>
      <c r="E34" s="24"/>
    </row>
    <row r="35" spans="1:5" ht="26.25" customHeight="1" x14ac:dyDescent="0.25">
      <c r="A35" s="13" t="s">
        <v>233</v>
      </c>
      <c r="B35" s="15" t="s">
        <v>235</v>
      </c>
      <c r="C35" s="22"/>
      <c r="D35" s="22">
        <v>12061.88</v>
      </c>
      <c r="E35" s="24"/>
    </row>
    <row r="36" spans="1:5" ht="24" customHeight="1" x14ac:dyDescent="0.25">
      <c r="A36" s="25" t="s">
        <v>41</v>
      </c>
      <c r="B36" s="26" t="s">
        <v>40</v>
      </c>
      <c r="C36" s="27">
        <f>C37</f>
        <v>219000</v>
      </c>
      <c r="D36" s="27">
        <f>D37</f>
        <v>264194.43</v>
      </c>
      <c r="E36" s="28">
        <f t="shared" si="0"/>
        <v>1.2063672602739726</v>
      </c>
    </row>
    <row r="37" spans="1:5" ht="30.75" customHeight="1" x14ac:dyDescent="0.25">
      <c r="A37" s="13" t="s">
        <v>43</v>
      </c>
      <c r="B37" s="15" t="s">
        <v>42</v>
      </c>
      <c r="C37" s="22">
        <v>219000</v>
      </c>
      <c r="D37" s="22">
        <v>264194.43</v>
      </c>
      <c r="E37" s="24">
        <f t="shared" si="0"/>
        <v>1.2063672602739726</v>
      </c>
    </row>
    <row r="38" spans="1:5" ht="44.25" customHeight="1" x14ac:dyDescent="0.25">
      <c r="A38" s="13" t="s">
        <v>45</v>
      </c>
      <c r="B38" s="15" t="s">
        <v>44</v>
      </c>
      <c r="C38" s="22">
        <v>219000</v>
      </c>
      <c r="D38" s="22">
        <v>264194.43</v>
      </c>
      <c r="E38" s="24">
        <f t="shared" si="0"/>
        <v>1.2063672602739726</v>
      </c>
    </row>
    <row r="39" spans="1:5" ht="45" hidden="1" customHeight="1" x14ac:dyDescent="0.25">
      <c r="A39" s="13" t="s">
        <v>147</v>
      </c>
      <c r="B39" s="15" t="s">
        <v>144</v>
      </c>
      <c r="C39" s="31"/>
      <c r="D39" s="31"/>
      <c r="E39" s="24" t="e">
        <f t="shared" si="0"/>
        <v>#DIV/0!</v>
      </c>
    </row>
    <row r="40" spans="1:5" ht="30.75" hidden="1" customHeight="1" x14ac:dyDescent="0.25">
      <c r="A40" s="13" t="s">
        <v>148</v>
      </c>
      <c r="B40" s="15" t="s">
        <v>145</v>
      </c>
      <c r="C40" s="31"/>
      <c r="D40" s="31"/>
      <c r="E40" s="24" t="e">
        <f t="shared" si="0"/>
        <v>#DIV/0!</v>
      </c>
    </row>
    <row r="41" spans="1:5" ht="26.25" hidden="1" customHeight="1" x14ac:dyDescent="0.25">
      <c r="A41" s="13" t="s">
        <v>149</v>
      </c>
      <c r="B41" s="15" t="s">
        <v>146</v>
      </c>
      <c r="C41" s="31"/>
      <c r="D41" s="31"/>
      <c r="E41" s="24" t="e">
        <f t="shared" si="0"/>
        <v>#DIV/0!</v>
      </c>
    </row>
    <row r="42" spans="1:5" ht="45.75" customHeight="1" x14ac:dyDescent="0.25">
      <c r="A42" s="25" t="s">
        <v>47</v>
      </c>
      <c r="B42" s="26" t="s">
        <v>46</v>
      </c>
      <c r="C42" s="27">
        <f>C43+C48</f>
        <v>1906304</v>
      </c>
      <c r="D42" s="27">
        <f>D43+D48</f>
        <v>1372580.1600000001</v>
      </c>
      <c r="E42" s="28">
        <f t="shared" si="0"/>
        <v>0.72002165446854238</v>
      </c>
    </row>
    <row r="43" spans="1:5" ht="90" customHeight="1" x14ac:dyDescent="0.25">
      <c r="A43" s="13" t="s">
        <v>49</v>
      </c>
      <c r="B43" s="15" t="s">
        <v>48</v>
      </c>
      <c r="C43" s="22">
        <f>C44+C46</f>
        <v>1672304</v>
      </c>
      <c r="D43" s="22">
        <f>D44+D46</f>
        <v>1138580.1600000001</v>
      </c>
      <c r="E43" s="24">
        <f t="shared" si="0"/>
        <v>0.68084520517800595</v>
      </c>
    </row>
    <row r="44" spans="1:5" ht="78" customHeight="1" x14ac:dyDescent="0.25">
      <c r="A44" s="13" t="s">
        <v>51</v>
      </c>
      <c r="B44" s="15" t="s">
        <v>50</v>
      </c>
      <c r="C44" s="22">
        <v>788261</v>
      </c>
      <c r="D44" s="22">
        <v>520057.35</v>
      </c>
      <c r="E44" s="24">
        <f t="shared" si="0"/>
        <v>0.659752734183221</v>
      </c>
    </row>
    <row r="45" spans="1:5" ht="81" customHeight="1" x14ac:dyDescent="0.25">
      <c r="A45" s="13" t="s">
        <v>154</v>
      </c>
      <c r="B45" s="15" t="s">
        <v>52</v>
      </c>
      <c r="C45" s="22">
        <v>788261</v>
      </c>
      <c r="D45" s="22">
        <v>520057.35</v>
      </c>
      <c r="E45" s="24">
        <f t="shared" si="0"/>
        <v>0.659752734183221</v>
      </c>
    </row>
    <row r="46" spans="1:5" ht="90.75" customHeight="1" x14ac:dyDescent="0.25">
      <c r="A46" s="13" t="s">
        <v>54</v>
      </c>
      <c r="B46" s="15" t="s">
        <v>53</v>
      </c>
      <c r="C46" s="22">
        <v>884043</v>
      </c>
      <c r="D46" s="22">
        <v>618522.81000000006</v>
      </c>
      <c r="E46" s="24">
        <f t="shared" si="0"/>
        <v>0.69965240378578875</v>
      </c>
    </row>
    <row r="47" spans="1:5" ht="75" customHeight="1" x14ac:dyDescent="0.25">
      <c r="A47" s="13" t="s">
        <v>56</v>
      </c>
      <c r="B47" s="15" t="s">
        <v>55</v>
      </c>
      <c r="C47" s="22">
        <v>884043</v>
      </c>
      <c r="D47" s="22">
        <v>618522.81000000006</v>
      </c>
      <c r="E47" s="24">
        <f t="shared" si="0"/>
        <v>0.69965240378578875</v>
      </c>
    </row>
    <row r="48" spans="1:5" ht="35.450000000000003" customHeight="1" x14ac:dyDescent="0.25">
      <c r="A48" s="13" t="s">
        <v>58</v>
      </c>
      <c r="B48" s="15" t="s">
        <v>57</v>
      </c>
      <c r="C48" s="22">
        <v>234000</v>
      </c>
      <c r="D48" s="22">
        <v>234000</v>
      </c>
      <c r="E48" s="24">
        <f t="shared" si="0"/>
        <v>1</v>
      </c>
    </row>
    <row r="49" spans="1:5" ht="29.45" customHeight="1" x14ac:dyDescent="0.25">
      <c r="A49" s="13" t="s">
        <v>60</v>
      </c>
      <c r="B49" s="15" t="s">
        <v>59</v>
      </c>
      <c r="C49" s="22">
        <v>234000</v>
      </c>
      <c r="D49" s="22">
        <v>234000</v>
      </c>
      <c r="E49" s="24">
        <f t="shared" si="0"/>
        <v>1</v>
      </c>
    </row>
    <row r="50" spans="1:5" ht="31.15" customHeight="1" x14ac:dyDescent="0.25">
      <c r="A50" s="13" t="s">
        <v>62</v>
      </c>
      <c r="B50" s="15" t="s">
        <v>61</v>
      </c>
      <c r="C50" s="22">
        <v>234000</v>
      </c>
      <c r="D50" s="22">
        <v>234000</v>
      </c>
      <c r="E50" s="24">
        <f t="shared" si="0"/>
        <v>1</v>
      </c>
    </row>
    <row r="51" spans="1:5" ht="30.75" customHeight="1" x14ac:dyDescent="0.25">
      <c r="A51" s="25" t="s">
        <v>64</v>
      </c>
      <c r="B51" s="26" t="s">
        <v>63</v>
      </c>
      <c r="C51" s="27">
        <f>C52</f>
        <v>426300</v>
      </c>
      <c r="D51" s="27">
        <f>D52</f>
        <v>321968.67</v>
      </c>
      <c r="E51" s="28">
        <f t="shared" si="0"/>
        <v>0.75526312456016886</v>
      </c>
    </row>
    <row r="52" spans="1:5" ht="27" customHeight="1" x14ac:dyDescent="0.25">
      <c r="A52" s="13" t="s">
        <v>66</v>
      </c>
      <c r="B52" s="15" t="s">
        <v>65</v>
      </c>
      <c r="C52" s="22">
        <f>C53+C55+C56</f>
        <v>426300</v>
      </c>
      <c r="D52" s="22">
        <f>D53+D55+D56</f>
        <v>321968.67</v>
      </c>
      <c r="E52" s="24">
        <f t="shared" si="0"/>
        <v>0.75526312456016886</v>
      </c>
    </row>
    <row r="53" spans="1:5" ht="27" customHeight="1" x14ac:dyDescent="0.25">
      <c r="A53" s="13" t="s">
        <v>68</v>
      </c>
      <c r="B53" s="15" t="s">
        <v>67</v>
      </c>
      <c r="C53" s="22">
        <v>44480</v>
      </c>
      <c r="D53" s="22">
        <v>30609.31</v>
      </c>
      <c r="E53" s="24">
        <f t="shared" si="0"/>
        <v>0.6881589478417266</v>
      </c>
    </row>
    <row r="54" spans="1:5" ht="27" hidden="1" customHeight="1" x14ac:dyDescent="0.25">
      <c r="A54" s="13" t="s">
        <v>70</v>
      </c>
      <c r="B54" s="15" t="s">
        <v>69</v>
      </c>
      <c r="C54" s="22"/>
      <c r="D54" s="22"/>
      <c r="E54" s="24" t="e">
        <f t="shared" si="0"/>
        <v>#DIV/0!</v>
      </c>
    </row>
    <row r="55" spans="1:5" ht="15" customHeight="1" x14ac:dyDescent="0.25">
      <c r="A55" s="13" t="s">
        <v>72</v>
      </c>
      <c r="B55" s="15" t="s">
        <v>71</v>
      </c>
      <c r="C55" s="22">
        <v>3360</v>
      </c>
      <c r="D55" s="22">
        <v>2753.54</v>
      </c>
      <c r="E55" s="24">
        <f t="shared" si="0"/>
        <v>0.81950595238095236</v>
      </c>
    </row>
    <row r="56" spans="1:5" ht="15" customHeight="1" x14ac:dyDescent="0.25">
      <c r="A56" s="13" t="s">
        <v>74</v>
      </c>
      <c r="B56" s="15" t="s">
        <v>73</v>
      </c>
      <c r="C56" s="22">
        <f>C57+C58</f>
        <v>378460</v>
      </c>
      <c r="D56" s="22">
        <f>D57+D58</f>
        <v>288605.82</v>
      </c>
      <c r="E56" s="24">
        <f t="shared" si="0"/>
        <v>0.76257945357501455</v>
      </c>
    </row>
    <row r="57" spans="1:5" ht="15" customHeight="1" x14ac:dyDescent="0.25">
      <c r="A57" s="13" t="s">
        <v>160</v>
      </c>
      <c r="B57" s="15" t="s">
        <v>171</v>
      </c>
      <c r="C57" s="22">
        <v>30860</v>
      </c>
      <c r="D57" s="22">
        <v>31643.26</v>
      </c>
      <c r="E57" s="24">
        <f t="shared" si="0"/>
        <v>1.0253810758263122</v>
      </c>
    </row>
    <row r="58" spans="1:5" ht="15" customHeight="1" x14ac:dyDescent="0.25">
      <c r="A58" s="13" t="s">
        <v>170</v>
      </c>
      <c r="B58" s="15" t="s">
        <v>172</v>
      </c>
      <c r="C58" s="22">
        <v>347600</v>
      </c>
      <c r="D58" s="22">
        <v>256962.56</v>
      </c>
      <c r="E58" s="24">
        <f t="shared" si="0"/>
        <v>0.73924787111622559</v>
      </c>
    </row>
    <row r="59" spans="1:5" ht="33.75" customHeight="1" x14ac:dyDescent="0.3">
      <c r="A59" s="25" t="s">
        <v>76</v>
      </c>
      <c r="B59" s="26" t="s">
        <v>75</v>
      </c>
      <c r="C59" s="29">
        <f>C60</f>
        <v>145000</v>
      </c>
      <c r="D59" s="29">
        <f>D60</f>
        <v>110878.68</v>
      </c>
      <c r="E59" s="28">
        <f t="shared" si="0"/>
        <v>0.76468055172413785</v>
      </c>
    </row>
    <row r="60" spans="1:5" ht="23.25" customHeight="1" x14ac:dyDescent="0.25">
      <c r="A60" s="13" t="s">
        <v>78</v>
      </c>
      <c r="B60" s="15" t="s">
        <v>77</v>
      </c>
      <c r="C60" s="22">
        <v>145000</v>
      </c>
      <c r="D60" s="22">
        <f>D61+D63</f>
        <v>110878.68</v>
      </c>
      <c r="E60" s="24">
        <f t="shared" si="0"/>
        <v>0.76468055172413785</v>
      </c>
    </row>
    <row r="61" spans="1:5" ht="30" customHeight="1" x14ac:dyDescent="0.25">
      <c r="A61" s="13" t="s">
        <v>226</v>
      </c>
      <c r="B61" s="15" t="s">
        <v>227</v>
      </c>
      <c r="C61" s="22">
        <v>135000</v>
      </c>
      <c r="D61" s="22">
        <v>104278.68</v>
      </c>
      <c r="E61" s="24"/>
    </row>
    <row r="62" spans="1:5" ht="31.5" customHeight="1" x14ac:dyDescent="0.25">
      <c r="A62" s="13" t="s">
        <v>228</v>
      </c>
      <c r="B62" s="15" t="s">
        <v>229</v>
      </c>
      <c r="C62" s="22">
        <v>135000</v>
      </c>
      <c r="D62" s="22">
        <v>104278.68</v>
      </c>
      <c r="E62" s="24"/>
    </row>
    <row r="63" spans="1:5" ht="15" customHeight="1" x14ac:dyDescent="0.25">
      <c r="A63" s="13" t="s">
        <v>80</v>
      </c>
      <c r="B63" s="15" t="s">
        <v>79</v>
      </c>
      <c r="C63" s="22">
        <v>10000</v>
      </c>
      <c r="D63" s="22">
        <v>6600</v>
      </c>
      <c r="E63" s="24">
        <f t="shared" si="0"/>
        <v>0.66</v>
      </c>
    </row>
    <row r="64" spans="1:5" ht="27" customHeight="1" x14ac:dyDescent="0.25">
      <c r="A64" s="13" t="s">
        <v>82</v>
      </c>
      <c r="B64" s="15" t="s">
        <v>81</v>
      </c>
      <c r="C64" s="22">
        <v>10000</v>
      </c>
      <c r="D64" s="22">
        <v>6600</v>
      </c>
      <c r="E64" s="24">
        <f t="shared" si="0"/>
        <v>0.66</v>
      </c>
    </row>
    <row r="65" spans="1:5" ht="31.5" customHeight="1" x14ac:dyDescent="0.25">
      <c r="A65" s="25" t="s">
        <v>84</v>
      </c>
      <c r="B65" s="26" t="s">
        <v>83</v>
      </c>
      <c r="C65" s="27">
        <v>42600</v>
      </c>
      <c r="D65" s="27">
        <f>D66</f>
        <v>51053.48</v>
      </c>
      <c r="E65" s="28"/>
    </row>
    <row r="66" spans="1:5" ht="30.75" customHeight="1" x14ac:dyDescent="0.25">
      <c r="A66" s="13" t="s">
        <v>86</v>
      </c>
      <c r="B66" s="15" t="s">
        <v>85</v>
      </c>
      <c r="C66" s="22">
        <v>42600</v>
      </c>
      <c r="D66" s="22">
        <v>51053.48</v>
      </c>
      <c r="E66" s="24"/>
    </row>
    <row r="67" spans="1:5" ht="30.75" customHeight="1" x14ac:dyDescent="0.25">
      <c r="A67" s="13" t="s">
        <v>88</v>
      </c>
      <c r="B67" s="15" t="s">
        <v>87</v>
      </c>
      <c r="C67" s="22">
        <v>42600</v>
      </c>
      <c r="D67" s="22">
        <v>51053.48</v>
      </c>
      <c r="E67" s="24"/>
    </row>
    <row r="68" spans="1:5" ht="47.25" customHeight="1" x14ac:dyDescent="0.25">
      <c r="A68" s="13" t="s">
        <v>161</v>
      </c>
      <c r="B68" s="15" t="s">
        <v>89</v>
      </c>
      <c r="C68" s="22">
        <v>42600</v>
      </c>
      <c r="D68" s="22">
        <v>51053.48</v>
      </c>
      <c r="E68" s="24"/>
    </row>
    <row r="69" spans="1:5" ht="27" customHeight="1" x14ac:dyDescent="0.25">
      <c r="A69" s="25" t="s">
        <v>91</v>
      </c>
      <c r="B69" s="26" t="s">
        <v>90</v>
      </c>
      <c r="C69" s="27">
        <f>C87+C89+C91+C93+C95+C97+C101+C103+C107+C109</f>
        <v>283200</v>
      </c>
      <c r="D69" s="27">
        <f>D87+D89+D91+D93+D95+D97+D99+D101+D103+D105+D107+D109</f>
        <v>315432.26</v>
      </c>
      <c r="E69" s="28">
        <f t="shared" si="0"/>
        <v>1.11381447740113</v>
      </c>
    </row>
    <row r="70" spans="1:5" ht="34.5" customHeight="1" x14ac:dyDescent="0.25">
      <c r="A70" s="13" t="s">
        <v>93</v>
      </c>
      <c r="B70" s="15" t="s">
        <v>92</v>
      </c>
      <c r="C70" s="31"/>
      <c r="D70" s="31"/>
      <c r="E70" s="24" t="e">
        <f t="shared" si="0"/>
        <v>#DIV/0!</v>
      </c>
    </row>
    <row r="71" spans="1:5" ht="78.75" customHeight="1" x14ac:dyDescent="0.25">
      <c r="A71" s="13" t="s">
        <v>95</v>
      </c>
      <c r="B71" s="15" t="s">
        <v>94</v>
      </c>
      <c r="C71" s="31"/>
      <c r="D71" s="31"/>
      <c r="E71" s="24" t="e">
        <f t="shared" si="0"/>
        <v>#DIV/0!</v>
      </c>
    </row>
    <row r="72" spans="1:5" ht="1.1499999999999999" customHeight="1" x14ac:dyDescent="0.25">
      <c r="A72" s="13" t="s">
        <v>97</v>
      </c>
      <c r="B72" s="15" t="s">
        <v>96</v>
      </c>
      <c r="C72" s="31"/>
      <c r="D72" s="31"/>
      <c r="E72" s="24" t="e">
        <f t="shared" si="0"/>
        <v>#DIV/0!</v>
      </c>
    </row>
    <row r="73" spans="1:5" ht="62.25" customHeight="1" x14ac:dyDescent="0.25">
      <c r="A73" s="13" t="s">
        <v>230</v>
      </c>
      <c r="B73" s="15" t="s">
        <v>231</v>
      </c>
      <c r="C73" s="31"/>
      <c r="D73" s="31"/>
      <c r="E73" s="24"/>
    </row>
    <row r="74" spans="1:5" ht="62.25" customHeight="1" x14ac:dyDescent="0.25">
      <c r="A74" s="13" t="s">
        <v>155</v>
      </c>
      <c r="B74" s="15" t="s">
        <v>156</v>
      </c>
      <c r="C74" s="31"/>
      <c r="D74" s="31"/>
      <c r="E74" s="24" t="e">
        <f t="shared" si="0"/>
        <v>#DIV/0!</v>
      </c>
    </row>
    <row r="75" spans="1:5" ht="62.25" customHeight="1" x14ac:dyDescent="0.25">
      <c r="A75" s="13" t="s">
        <v>162</v>
      </c>
      <c r="B75" s="15" t="s">
        <v>156</v>
      </c>
      <c r="C75" s="31"/>
      <c r="D75" s="31"/>
      <c r="E75" s="24" t="e">
        <f t="shared" si="0"/>
        <v>#DIV/0!</v>
      </c>
    </row>
    <row r="76" spans="1:5" ht="1.1499999999999999" customHeight="1" x14ac:dyDescent="0.25">
      <c r="A76" s="13" t="s">
        <v>163</v>
      </c>
      <c r="B76" s="15" t="s">
        <v>164</v>
      </c>
      <c r="C76" s="31"/>
      <c r="D76" s="31"/>
      <c r="E76" s="24" t="e">
        <f t="shared" si="0"/>
        <v>#DIV/0!</v>
      </c>
    </row>
    <row r="77" spans="1:5" ht="108" hidden="1" customHeight="1" x14ac:dyDescent="0.25">
      <c r="A77" s="13" t="s">
        <v>99</v>
      </c>
      <c r="B77" s="15" t="s">
        <v>98</v>
      </c>
      <c r="C77" s="31"/>
      <c r="D77" s="31"/>
      <c r="E77" s="24"/>
    </row>
    <row r="78" spans="1:5" ht="27" hidden="1" customHeight="1" x14ac:dyDescent="0.25">
      <c r="A78" s="13" t="s">
        <v>101</v>
      </c>
      <c r="B78" s="15" t="s">
        <v>100</v>
      </c>
      <c r="C78" s="31"/>
      <c r="D78" s="31"/>
      <c r="E78" s="24"/>
    </row>
    <row r="79" spans="1:5" ht="118.5" customHeight="1" x14ac:dyDescent="0.25">
      <c r="A79" s="13" t="s">
        <v>99</v>
      </c>
      <c r="B79" s="15" t="s">
        <v>98</v>
      </c>
      <c r="C79" s="31"/>
      <c r="D79" s="31"/>
      <c r="E79" s="24"/>
    </row>
    <row r="80" spans="1:5" ht="27" customHeight="1" x14ac:dyDescent="0.25">
      <c r="A80" s="13" t="s">
        <v>101</v>
      </c>
      <c r="B80" s="15" t="s">
        <v>100</v>
      </c>
      <c r="C80" s="31"/>
      <c r="D80" s="31"/>
      <c r="E80" s="24"/>
    </row>
    <row r="81" spans="1:5" ht="57.6" customHeight="1" x14ac:dyDescent="0.25">
      <c r="A81" s="13" t="s">
        <v>103</v>
      </c>
      <c r="B81" s="15" t="s">
        <v>102</v>
      </c>
      <c r="C81" s="31"/>
      <c r="D81" s="31"/>
      <c r="E81" s="24" t="e">
        <f t="shared" si="0"/>
        <v>#DIV/0!</v>
      </c>
    </row>
    <row r="82" spans="1:5" ht="81" hidden="1" customHeight="1" x14ac:dyDescent="0.25">
      <c r="A82" s="13" t="s">
        <v>105</v>
      </c>
      <c r="B82" s="15" t="s">
        <v>104</v>
      </c>
      <c r="C82" s="31"/>
      <c r="D82" s="31"/>
      <c r="E82" s="24"/>
    </row>
    <row r="83" spans="1:5" ht="70.150000000000006" hidden="1" customHeight="1" x14ac:dyDescent="0.25">
      <c r="A83" s="13" t="s">
        <v>236</v>
      </c>
      <c r="B83" s="15" t="s">
        <v>237</v>
      </c>
      <c r="C83" s="31"/>
      <c r="D83" s="31"/>
      <c r="E83" s="24"/>
    </row>
    <row r="84" spans="1:5" ht="59.25" customHeight="1" x14ac:dyDescent="0.25">
      <c r="A84" s="13" t="s">
        <v>216</v>
      </c>
      <c r="B84" s="15" t="s">
        <v>217</v>
      </c>
      <c r="C84" s="31"/>
      <c r="D84" s="31"/>
      <c r="E84" s="24"/>
    </row>
    <row r="85" spans="1:5" ht="27" customHeight="1" x14ac:dyDescent="0.25">
      <c r="A85" s="13" t="s">
        <v>107</v>
      </c>
      <c r="B85" s="15" t="s">
        <v>106</v>
      </c>
      <c r="C85" s="31"/>
      <c r="D85" s="31"/>
      <c r="E85" s="24" t="e">
        <f t="shared" si="0"/>
        <v>#DIV/0!</v>
      </c>
    </row>
    <row r="86" spans="1:5" ht="45.75" customHeight="1" x14ac:dyDescent="0.25">
      <c r="A86" s="13" t="s">
        <v>109</v>
      </c>
      <c r="B86" s="15" t="s">
        <v>108</v>
      </c>
      <c r="C86" s="31"/>
      <c r="D86" s="31"/>
      <c r="E86" s="24" t="e">
        <f t="shared" si="0"/>
        <v>#DIV/0!</v>
      </c>
    </row>
    <row r="87" spans="1:5" ht="67.900000000000006" customHeight="1" x14ac:dyDescent="0.25">
      <c r="A87" s="13" t="s">
        <v>240</v>
      </c>
      <c r="B87" s="15" t="s">
        <v>304</v>
      </c>
      <c r="C87" s="22">
        <v>7000</v>
      </c>
      <c r="D87" s="22">
        <v>1100</v>
      </c>
      <c r="E87" s="24"/>
    </row>
    <row r="88" spans="1:5" ht="91.9" customHeight="1" x14ac:dyDescent="0.25">
      <c r="A88" s="13" t="s">
        <v>241</v>
      </c>
      <c r="B88" s="15" t="s">
        <v>306</v>
      </c>
      <c r="C88" s="22">
        <v>7000</v>
      </c>
      <c r="D88" s="22">
        <v>1100</v>
      </c>
      <c r="E88" s="24"/>
    </row>
    <row r="89" spans="1:5" ht="101.45" customHeight="1" x14ac:dyDescent="0.25">
      <c r="A89" s="13" t="s">
        <v>242</v>
      </c>
      <c r="B89" s="15" t="s">
        <v>307</v>
      </c>
      <c r="C89" s="22">
        <v>9000</v>
      </c>
      <c r="D89" s="22">
        <v>24200.74</v>
      </c>
      <c r="E89" s="24"/>
    </row>
    <row r="90" spans="1:5" ht="117" customHeight="1" x14ac:dyDescent="0.25">
      <c r="A90" s="13" t="s">
        <v>243</v>
      </c>
      <c r="B90" s="15" t="s">
        <v>305</v>
      </c>
      <c r="C90" s="22">
        <v>9000</v>
      </c>
      <c r="D90" s="22">
        <v>24200.74</v>
      </c>
      <c r="E90" s="24"/>
    </row>
    <row r="91" spans="1:5" ht="82.15" customHeight="1" x14ac:dyDescent="0.25">
      <c r="A91" s="13" t="s">
        <v>244</v>
      </c>
      <c r="B91" s="15" t="s">
        <v>308</v>
      </c>
      <c r="C91" s="22">
        <v>82500</v>
      </c>
      <c r="D91" s="22">
        <v>60600</v>
      </c>
      <c r="E91" s="24"/>
    </row>
    <row r="92" spans="1:5" ht="88.15" customHeight="1" x14ac:dyDescent="0.25">
      <c r="A92" s="13" t="s">
        <v>245</v>
      </c>
      <c r="B92" s="15" t="s">
        <v>309</v>
      </c>
      <c r="C92" s="22">
        <v>82500</v>
      </c>
      <c r="D92" s="22">
        <v>60600</v>
      </c>
      <c r="E92" s="24"/>
    </row>
    <row r="93" spans="1:5" ht="111.6" customHeight="1" x14ac:dyDescent="0.25">
      <c r="A93" s="13" t="s">
        <v>246</v>
      </c>
      <c r="B93" s="15" t="s">
        <v>310</v>
      </c>
      <c r="C93" s="22">
        <v>2000</v>
      </c>
      <c r="D93" s="22">
        <v>2000</v>
      </c>
      <c r="E93" s="24"/>
    </row>
    <row r="94" spans="1:5" ht="78.599999999999994" customHeight="1" x14ac:dyDescent="0.25">
      <c r="A94" s="13" t="s">
        <v>247</v>
      </c>
      <c r="B94" s="15" t="s">
        <v>311</v>
      </c>
      <c r="C94" s="22">
        <v>2000</v>
      </c>
      <c r="D94" s="22">
        <v>2000</v>
      </c>
      <c r="E94" s="24"/>
    </row>
    <row r="95" spans="1:5" ht="82.9" customHeight="1" x14ac:dyDescent="0.25">
      <c r="A95" s="13" t="s">
        <v>248</v>
      </c>
      <c r="B95" s="15" t="s">
        <v>312</v>
      </c>
      <c r="C95" s="22">
        <v>7000</v>
      </c>
      <c r="D95" s="22">
        <v>8500</v>
      </c>
      <c r="E95" s="24"/>
    </row>
    <row r="96" spans="1:5" ht="94.15" customHeight="1" x14ac:dyDescent="0.25">
      <c r="A96" s="13" t="s">
        <v>249</v>
      </c>
      <c r="B96" s="15" t="s">
        <v>313</v>
      </c>
      <c r="C96" s="22">
        <v>7000</v>
      </c>
      <c r="D96" s="22">
        <v>8500</v>
      </c>
      <c r="E96" s="24"/>
    </row>
    <row r="97" spans="1:5" ht="82.9" customHeight="1" x14ac:dyDescent="0.25">
      <c r="A97" s="13" t="s">
        <v>252</v>
      </c>
      <c r="B97" s="15" t="s">
        <v>314</v>
      </c>
      <c r="C97" s="22">
        <v>2300</v>
      </c>
      <c r="D97" s="22">
        <v>1500</v>
      </c>
      <c r="E97" s="24"/>
    </row>
    <row r="98" spans="1:5" ht="97.9" customHeight="1" x14ac:dyDescent="0.25">
      <c r="A98" s="13" t="s">
        <v>253</v>
      </c>
      <c r="B98" s="15" t="s">
        <v>315</v>
      </c>
      <c r="C98" s="22">
        <v>2300</v>
      </c>
      <c r="D98" s="22">
        <v>1500</v>
      </c>
      <c r="E98" s="24"/>
    </row>
    <row r="99" spans="1:5" ht="72.599999999999994" customHeight="1" x14ac:dyDescent="0.25">
      <c r="A99" s="13" t="s">
        <v>254</v>
      </c>
      <c r="B99" s="15" t="s">
        <v>316</v>
      </c>
      <c r="C99" s="22"/>
      <c r="D99" s="22">
        <v>1000</v>
      </c>
      <c r="E99" s="24"/>
    </row>
    <row r="100" spans="1:5" ht="78" customHeight="1" x14ac:dyDescent="0.25">
      <c r="A100" s="13" t="s">
        <v>255</v>
      </c>
      <c r="B100" s="15" t="s">
        <v>317</v>
      </c>
      <c r="C100" s="22"/>
      <c r="D100" s="22">
        <v>1000</v>
      </c>
      <c r="E100" s="24"/>
    </row>
    <row r="101" spans="1:5" ht="61.15" customHeight="1" x14ac:dyDescent="0.25">
      <c r="A101" s="13" t="s">
        <v>250</v>
      </c>
      <c r="B101" s="15" t="s">
        <v>318</v>
      </c>
      <c r="C101" s="22">
        <v>4300</v>
      </c>
      <c r="D101" s="22">
        <v>12304.01</v>
      </c>
      <c r="E101" s="24"/>
    </row>
    <row r="102" spans="1:5" ht="73.900000000000006" customHeight="1" x14ac:dyDescent="0.25">
      <c r="A102" s="13" t="s">
        <v>251</v>
      </c>
      <c r="B102" s="15" t="s">
        <v>319</v>
      </c>
      <c r="C102" s="22">
        <v>4300</v>
      </c>
      <c r="D102" s="22">
        <v>12304.01</v>
      </c>
      <c r="E102" s="24"/>
    </row>
    <row r="103" spans="1:5" ht="45.75" customHeight="1" x14ac:dyDescent="0.25">
      <c r="A103" s="13" t="s">
        <v>256</v>
      </c>
      <c r="B103" s="15" t="s">
        <v>320</v>
      </c>
      <c r="C103" s="22">
        <v>59900</v>
      </c>
      <c r="D103" s="22">
        <v>62230.73</v>
      </c>
      <c r="E103" s="24"/>
    </row>
    <row r="104" spans="1:5" ht="45.75" customHeight="1" x14ac:dyDescent="0.25">
      <c r="A104" s="13" t="s">
        <v>257</v>
      </c>
      <c r="B104" s="15" t="s">
        <v>321</v>
      </c>
      <c r="C104" s="22">
        <v>59900</v>
      </c>
      <c r="D104" s="22">
        <v>62230.73</v>
      </c>
      <c r="E104" s="24"/>
    </row>
    <row r="105" spans="1:5" ht="133.9" customHeight="1" x14ac:dyDescent="0.25">
      <c r="A105" s="13" t="s">
        <v>260</v>
      </c>
      <c r="B105" s="15" t="s">
        <v>258</v>
      </c>
      <c r="C105" s="22"/>
      <c r="D105" s="22">
        <v>30000</v>
      </c>
      <c r="E105" s="24"/>
    </row>
    <row r="106" spans="1:5" ht="150.6" customHeight="1" x14ac:dyDescent="0.25">
      <c r="A106" s="13" t="s">
        <v>261</v>
      </c>
      <c r="B106" s="15" t="s">
        <v>259</v>
      </c>
      <c r="C106" s="22"/>
      <c r="D106" s="22">
        <v>30000</v>
      </c>
      <c r="E106" s="24"/>
    </row>
    <row r="107" spans="1:5" ht="45.75" customHeight="1" x14ac:dyDescent="0.25">
      <c r="A107" s="13" t="s">
        <v>262</v>
      </c>
      <c r="B107" s="15" t="s">
        <v>264</v>
      </c>
      <c r="C107" s="22">
        <v>1000</v>
      </c>
      <c r="D107" s="22">
        <v>4000</v>
      </c>
      <c r="E107" s="24"/>
    </row>
    <row r="108" spans="1:5" ht="72.599999999999994" customHeight="1" x14ac:dyDescent="0.25">
      <c r="A108" s="13" t="s">
        <v>263</v>
      </c>
      <c r="B108" s="15" t="s">
        <v>265</v>
      </c>
      <c r="C108" s="22">
        <v>1000</v>
      </c>
      <c r="D108" s="22">
        <v>4000</v>
      </c>
      <c r="E108" s="24"/>
    </row>
    <row r="109" spans="1:5" ht="45.75" customHeight="1" x14ac:dyDescent="0.25">
      <c r="A109" s="13" t="s">
        <v>273</v>
      </c>
      <c r="B109" s="15" t="s">
        <v>269</v>
      </c>
      <c r="C109" s="22">
        <f>C110</f>
        <v>108200</v>
      </c>
      <c r="D109" s="22">
        <f>D110</f>
        <v>107996.78</v>
      </c>
      <c r="E109" s="24"/>
    </row>
    <row r="110" spans="1:5" ht="66.599999999999994" customHeight="1" x14ac:dyDescent="0.25">
      <c r="A110" s="13" t="s">
        <v>266</v>
      </c>
      <c r="B110" s="15" t="s">
        <v>270</v>
      </c>
      <c r="C110" s="22">
        <f>C111+C112</f>
        <v>108200</v>
      </c>
      <c r="D110" s="22">
        <f>D111+D112</f>
        <v>107996.78</v>
      </c>
      <c r="E110" s="24"/>
    </row>
    <row r="111" spans="1:5" ht="76.900000000000006" customHeight="1" x14ac:dyDescent="0.25">
      <c r="A111" s="13" t="s">
        <v>267</v>
      </c>
      <c r="B111" s="15" t="s">
        <v>271</v>
      </c>
      <c r="C111" s="22">
        <v>104400</v>
      </c>
      <c r="D111" s="22">
        <v>104429.73</v>
      </c>
      <c r="E111" s="24"/>
    </row>
    <row r="112" spans="1:5" ht="96" customHeight="1" x14ac:dyDescent="0.25">
      <c r="A112" s="13" t="s">
        <v>268</v>
      </c>
      <c r="B112" s="15" t="s">
        <v>272</v>
      </c>
      <c r="C112" s="22">
        <v>3800</v>
      </c>
      <c r="D112" s="22">
        <v>3567.05</v>
      </c>
      <c r="E112" s="24"/>
    </row>
    <row r="113" spans="1:5" ht="28.5" customHeight="1" x14ac:dyDescent="0.25">
      <c r="A113" s="25" t="s">
        <v>111</v>
      </c>
      <c r="B113" s="26" t="s">
        <v>110</v>
      </c>
      <c r="C113" s="27">
        <f>C114</f>
        <v>141123231.14000002</v>
      </c>
      <c r="D113" s="27">
        <f>D114</f>
        <v>88811174.359999999</v>
      </c>
      <c r="E113" s="28">
        <f t="shared" ref="E113:E174" si="1">D113/C113</f>
        <v>0.62931647498841403</v>
      </c>
    </row>
    <row r="114" spans="1:5" ht="31.5" customHeight="1" x14ac:dyDescent="0.25">
      <c r="A114" s="25" t="s">
        <v>113</v>
      </c>
      <c r="B114" s="26" t="s">
        <v>112</v>
      </c>
      <c r="C114" s="27">
        <f>C115+C124+C147+C163</f>
        <v>141123231.14000002</v>
      </c>
      <c r="D114" s="27">
        <f>D115+D124+D147+D163</f>
        <v>88811174.359999999</v>
      </c>
      <c r="E114" s="28">
        <f t="shared" si="1"/>
        <v>0.62931647498841403</v>
      </c>
    </row>
    <row r="115" spans="1:5" ht="27" customHeight="1" x14ac:dyDescent="0.25">
      <c r="A115" s="25" t="s">
        <v>301</v>
      </c>
      <c r="B115" s="15" t="s">
        <v>114</v>
      </c>
      <c r="C115" s="22">
        <f>C116+C118+C120</f>
        <v>29748960</v>
      </c>
      <c r="D115" s="22">
        <f>D116+D118+D120</f>
        <v>22329707</v>
      </c>
      <c r="E115" s="24">
        <f t="shared" si="1"/>
        <v>0.75060462617852863</v>
      </c>
    </row>
    <row r="116" spans="1:5" ht="30.6" customHeight="1" x14ac:dyDescent="0.25">
      <c r="A116" s="13" t="s">
        <v>303</v>
      </c>
      <c r="B116" s="15" t="s">
        <v>115</v>
      </c>
      <c r="C116" s="22">
        <v>16414000</v>
      </c>
      <c r="D116" s="22">
        <v>12310497</v>
      </c>
      <c r="E116" s="24">
        <f t="shared" si="1"/>
        <v>0.74999981722919462</v>
      </c>
    </row>
    <row r="117" spans="1:5" ht="27" customHeight="1" x14ac:dyDescent="0.25">
      <c r="A117" s="13" t="s">
        <v>188</v>
      </c>
      <c r="B117" s="15" t="s">
        <v>322</v>
      </c>
      <c r="C117" s="22">
        <v>16414000</v>
      </c>
      <c r="D117" s="22">
        <v>12310497</v>
      </c>
      <c r="E117" s="24">
        <f t="shared" si="1"/>
        <v>0.74999981722919462</v>
      </c>
    </row>
    <row r="118" spans="1:5" ht="27" customHeight="1" x14ac:dyDescent="0.25">
      <c r="A118" s="13" t="s">
        <v>187</v>
      </c>
      <c r="B118" s="15" t="s">
        <v>116</v>
      </c>
      <c r="C118" s="22">
        <v>13263000</v>
      </c>
      <c r="D118" s="22">
        <v>9947250</v>
      </c>
      <c r="E118" s="24">
        <f t="shared" si="1"/>
        <v>0.75</v>
      </c>
    </row>
    <row r="119" spans="1:5" ht="26.25" customHeight="1" x14ac:dyDescent="0.25">
      <c r="A119" s="13" t="s">
        <v>302</v>
      </c>
      <c r="B119" s="15" t="s">
        <v>117</v>
      </c>
      <c r="C119" s="22">
        <v>13263000</v>
      </c>
      <c r="D119" s="22">
        <v>9947250</v>
      </c>
      <c r="E119" s="24">
        <f t="shared" si="1"/>
        <v>0.75</v>
      </c>
    </row>
    <row r="120" spans="1:5" ht="94.15" customHeight="1" x14ac:dyDescent="0.25">
      <c r="A120" s="13" t="s">
        <v>276</v>
      </c>
      <c r="B120" s="17" t="s">
        <v>274</v>
      </c>
      <c r="C120" s="22">
        <v>71960</v>
      </c>
      <c r="D120" s="22">
        <v>71960</v>
      </c>
      <c r="E120" s="24">
        <f t="shared" si="1"/>
        <v>1</v>
      </c>
    </row>
    <row r="121" spans="1:5" ht="96" customHeight="1" x14ac:dyDescent="0.25">
      <c r="A121" s="13" t="s">
        <v>277</v>
      </c>
      <c r="B121" s="17" t="s">
        <v>275</v>
      </c>
      <c r="C121" s="22">
        <v>71960</v>
      </c>
      <c r="D121" s="22">
        <v>71960</v>
      </c>
      <c r="E121" s="24"/>
    </row>
    <row r="122" spans="1:5" ht="15" hidden="1" customHeight="1" x14ac:dyDescent="0.25">
      <c r="A122" s="13" t="s">
        <v>186</v>
      </c>
      <c r="B122" s="17" t="s">
        <v>157</v>
      </c>
      <c r="C122" s="31"/>
      <c r="D122" s="31"/>
      <c r="E122" s="24" t="e">
        <f t="shared" si="1"/>
        <v>#DIV/0!</v>
      </c>
    </row>
    <row r="123" spans="1:5" ht="24.6" hidden="1" customHeight="1" x14ac:dyDescent="0.25">
      <c r="A123" s="13" t="s">
        <v>185</v>
      </c>
      <c r="B123" s="17" t="s">
        <v>159</v>
      </c>
      <c r="C123" s="31"/>
      <c r="D123" s="31"/>
      <c r="E123" s="24" t="e">
        <f t="shared" si="1"/>
        <v>#DIV/0!</v>
      </c>
    </row>
    <row r="124" spans="1:5" ht="31.5" customHeight="1" x14ac:dyDescent="0.25">
      <c r="A124" s="13" t="s">
        <v>184</v>
      </c>
      <c r="B124" s="17" t="s">
        <v>118</v>
      </c>
      <c r="C124" s="22">
        <f>C127+C129+C131+C133+C135+C137+C145</f>
        <v>30524500.670000002</v>
      </c>
      <c r="D124" s="22">
        <f>D127+D129+D131+D133+D135+D137+D145</f>
        <v>14710247.189999999</v>
      </c>
      <c r="E124" s="24">
        <f t="shared" si="1"/>
        <v>0.48191606306790402</v>
      </c>
    </row>
    <row r="125" spans="1:5" ht="0.75" customHeight="1" x14ac:dyDescent="0.25">
      <c r="A125" s="13" t="s">
        <v>183</v>
      </c>
      <c r="B125" s="18" t="s">
        <v>150</v>
      </c>
      <c r="C125" s="22"/>
      <c r="D125" s="22"/>
      <c r="E125" s="24" t="e">
        <f t="shared" si="1"/>
        <v>#DIV/0!</v>
      </c>
    </row>
    <row r="126" spans="1:5" ht="33.75" hidden="1" customHeight="1" x14ac:dyDescent="0.25">
      <c r="A126" s="20" t="s">
        <v>182</v>
      </c>
      <c r="B126" s="18" t="s">
        <v>151</v>
      </c>
      <c r="C126" s="22"/>
      <c r="D126" s="22"/>
      <c r="E126" s="24" t="e">
        <f t="shared" si="1"/>
        <v>#DIV/0!</v>
      </c>
    </row>
    <row r="127" spans="1:5" ht="92.25" customHeight="1" x14ac:dyDescent="0.25">
      <c r="A127" s="20" t="s">
        <v>181</v>
      </c>
      <c r="B127" s="15" t="s">
        <v>142</v>
      </c>
      <c r="C127" s="22">
        <v>14676914</v>
      </c>
      <c r="D127" s="22">
        <v>6028798.7400000002</v>
      </c>
      <c r="E127" s="24">
        <f t="shared" si="1"/>
        <v>0.4107674637870059</v>
      </c>
    </row>
    <row r="128" spans="1:5" ht="93.75" customHeight="1" x14ac:dyDescent="0.25">
      <c r="A128" s="13" t="s">
        <v>180</v>
      </c>
      <c r="B128" s="15" t="s">
        <v>119</v>
      </c>
      <c r="C128" s="22">
        <v>14676914</v>
      </c>
      <c r="D128" s="22">
        <v>6028798.7400000002</v>
      </c>
      <c r="E128" s="24">
        <f t="shared" si="1"/>
        <v>0.4107674637870059</v>
      </c>
    </row>
    <row r="129" spans="1:5" ht="93.75" customHeight="1" x14ac:dyDescent="0.25">
      <c r="A129" s="13" t="s">
        <v>284</v>
      </c>
      <c r="B129" s="15" t="s">
        <v>286</v>
      </c>
      <c r="C129" s="22">
        <v>3010202</v>
      </c>
      <c r="D129" s="22">
        <v>2498745.02</v>
      </c>
      <c r="E129" s="24">
        <f t="shared" si="1"/>
        <v>0.83009213999592057</v>
      </c>
    </row>
    <row r="130" spans="1:5" ht="93.75" customHeight="1" x14ac:dyDescent="0.25">
      <c r="A130" s="13" t="s">
        <v>285</v>
      </c>
      <c r="B130" s="15" t="s">
        <v>287</v>
      </c>
      <c r="C130" s="22">
        <v>3010202</v>
      </c>
      <c r="D130" s="22">
        <v>2498745.02</v>
      </c>
      <c r="E130" s="24">
        <f t="shared" si="1"/>
        <v>0.83009213999592057</v>
      </c>
    </row>
    <row r="131" spans="1:5" ht="93.75" customHeight="1" x14ac:dyDescent="0.25">
      <c r="A131" s="13" t="s">
        <v>279</v>
      </c>
      <c r="B131" s="15" t="s">
        <v>281</v>
      </c>
      <c r="C131" s="22">
        <v>654050</v>
      </c>
      <c r="D131" s="22">
        <v>130642.28</v>
      </c>
      <c r="E131" s="24">
        <f t="shared" si="1"/>
        <v>0.1997435670055806</v>
      </c>
    </row>
    <row r="132" spans="1:5" ht="93.75" customHeight="1" x14ac:dyDescent="0.25">
      <c r="A132" s="13" t="s">
        <v>278</v>
      </c>
      <c r="B132" s="15" t="s">
        <v>280</v>
      </c>
      <c r="C132" s="22">
        <v>654050</v>
      </c>
      <c r="D132" s="22">
        <v>130642.28</v>
      </c>
      <c r="E132" s="24">
        <f t="shared" si="1"/>
        <v>0.1997435670055806</v>
      </c>
    </row>
    <row r="133" spans="1:5" ht="93.75" customHeight="1" x14ac:dyDescent="0.25">
      <c r="A133" s="13" t="s">
        <v>179</v>
      </c>
      <c r="B133" s="15" t="s">
        <v>167</v>
      </c>
      <c r="C133" s="22">
        <v>833701</v>
      </c>
      <c r="D133" s="22">
        <v>556654.06000000006</v>
      </c>
      <c r="E133" s="24">
        <f t="shared" si="1"/>
        <v>0.6676902870453556</v>
      </c>
    </row>
    <row r="134" spans="1:5" ht="93.75" customHeight="1" x14ac:dyDescent="0.25">
      <c r="A134" s="13" t="s">
        <v>174</v>
      </c>
      <c r="B134" s="15" t="s">
        <v>168</v>
      </c>
      <c r="C134" s="22">
        <v>833701</v>
      </c>
      <c r="D134" s="22">
        <v>556654.06000000006</v>
      </c>
      <c r="E134" s="24">
        <f t="shared" si="1"/>
        <v>0.6676902870453556</v>
      </c>
    </row>
    <row r="135" spans="1:5" ht="93.75" customHeight="1" x14ac:dyDescent="0.25">
      <c r="A135" s="13" t="s">
        <v>173</v>
      </c>
      <c r="B135" s="15" t="s">
        <v>283</v>
      </c>
      <c r="C135" s="22">
        <v>420000</v>
      </c>
      <c r="D135" s="22">
        <v>420000</v>
      </c>
      <c r="E135" s="24">
        <f t="shared" si="1"/>
        <v>1</v>
      </c>
    </row>
    <row r="136" spans="1:5" ht="93.75" customHeight="1" x14ac:dyDescent="0.25">
      <c r="A136" s="13" t="s">
        <v>210</v>
      </c>
      <c r="B136" s="15" t="s">
        <v>211</v>
      </c>
      <c r="C136" s="22">
        <v>420000</v>
      </c>
      <c r="D136" s="22">
        <v>420000</v>
      </c>
      <c r="E136" s="24">
        <f t="shared" si="1"/>
        <v>1</v>
      </c>
    </row>
    <row r="137" spans="1:5" ht="93.75" customHeight="1" x14ac:dyDescent="0.25">
      <c r="A137" s="13" t="s">
        <v>189</v>
      </c>
      <c r="B137" s="15" t="s">
        <v>212</v>
      </c>
      <c r="C137" s="22">
        <v>74592</v>
      </c>
      <c r="D137" s="22">
        <v>74592</v>
      </c>
      <c r="E137" s="24">
        <f t="shared" si="1"/>
        <v>1</v>
      </c>
    </row>
    <row r="138" spans="1:5" ht="0.75" customHeight="1" x14ac:dyDescent="0.25">
      <c r="A138" s="13" t="s">
        <v>190</v>
      </c>
      <c r="B138" s="15" t="s">
        <v>165</v>
      </c>
      <c r="C138" s="22">
        <v>74592</v>
      </c>
      <c r="D138" s="22"/>
      <c r="E138" s="24">
        <f t="shared" si="1"/>
        <v>0</v>
      </c>
    </row>
    <row r="139" spans="1:5" ht="93.75" hidden="1" customHeight="1" x14ac:dyDescent="0.25">
      <c r="A139" s="13" t="s">
        <v>175</v>
      </c>
      <c r="B139" s="15" t="s">
        <v>166</v>
      </c>
      <c r="C139" s="22"/>
      <c r="D139" s="22"/>
      <c r="E139" s="24" t="e">
        <f t="shared" si="1"/>
        <v>#DIV/0!</v>
      </c>
    </row>
    <row r="140" spans="1:5" ht="47.25" hidden="1" x14ac:dyDescent="0.25">
      <c r="A140" s="13" t="s">
        <v>176</v>
      </c>
      <c r="B140" s="15" t="s">
        <v>152</v>
      </c>
      <c r="C140" s="22"/>
      <c r="D140" s="22"/>
      <c r="E140" s="24" t="e">
        <f t="shared" si="1"/>
        <v>#DIV/0!</v>
      </c>
    </row>
    <row r="141" spans="1:5" ht="46.5" hidden="1" customHeight="1" x14ac:dyDescent="0.25">
      <c r="A141" s="13" t="s">
        <v>177</v>
      </c>
      <c r="B141" s="15" t="s">
        <v>152</v>
      </c>
      <c r="C141" s="22"/>
      <c r="D141" s="22"/>
      <c r="E141" s="24" t="e">
        <f t="shared" si="1"/>
        <v>#DIV/0!</v>
      </c>
    </row>
    <row r="142" spans="1:5" ht="46.5" hidden="1" customHeight="1" x14ac:dyDescent="0.25">
      <c r="A142" s="13" t="s">
        <v>178</v>
      </c>
      <c r="B142" s="15" t="s">
        <v>158</v>
      </c>
      <c r="C142" s="22"/>
      <c r="D142" s="22"/>
      <c r="E142" s="24" t="e">
        <f t="shared" si="1"/>
        <v>#DIV/0!</v>
      </c>
    </row>
    <row r="143" spans="1:5" ht="46.5" hidden="1" customHeight="1" x14ac:dyDescent="0.25">
      <c r="A143" s="13" t="s">
        <v>189</v>
      </c>
      <c r="B143" s="15" t="s">
        <v>169</v>
      </c>
      <c r="C143" s="22"/>
      <c r="D143" s="22"/>
      <c r="E143" s="24" t="e">
        <f t="shared" si="1"/>
        <v>#DIV/0!</v>
      </c>
    </row>
    <row r="144" spans="1:5" ht="15" customHeight="1" x14ac:dyDescent="0.25">
      <c r="A144" s="13" t="s">
        <v>190</v>
      </c>
      <c r="B144" s="15" t="s">
        <v>213</v>
      </c>
      <c r="C144" s="22">
        <v>74592</v>
      </c>
      <c r="D144" s="22">
        <v>74592</v>
      </c>
      <c r="E144" s="24">
        <f t="shared" si="1"/>
        <v>1</v>
      </c>
    </row>
    <row r="145" spans="1:5" ht="15" customHeight="1" x14ac:dyDescent="0.25">
      <c r="A145" s="13" t="s">
        <v>191</v>
      </c>
      <c r="B145" s="15" t="s">
        <v>282</v>
      </c>
      <c r="C145" s="22">
        <v>10855041.67</v>
      </c>
      <c r="D145" s="22">
        <v>5000815.09</v>
      </c>
      <c r="E145" s="24">
        <f t="shared" si="1"/>
        <v>0.46069054749192867</v>
      </c>
    </row>
    <row r="146" spans="1:5" ht="15" customHeight="1" x14ac:dyDescent="0.25">
      <c r="A146" s="13" t="s">
        <v>192</v>
      </c>
      <c r="B146" s="15" t="s">
        <v>120</v>
      </c>
      <c r="C146" s="22">
        <v>10855041.57</v>
      </c>
      <c r="D146" s="22">
        <v>5000815.09</v>
      </c>
      <c r="E146" s="24">
        <f t="shared" si="1"/>
        <v>0.46069055173595247</v>
      </c>
    </row>
    <row r="147" spans="1:5" ht="34.5" customHeight="1" x14ac:dyDescent="0.25">
      <c r="A147" s="34" t="s">
        <v>193</v>
      </c>
      <c r="B147" s="33" t="s">
        <v>121</v>
      </c>
      <c r="C147" s="22">
        <f>C148+C150+C152+C154+C156+C159+C161</f>
        <v>75359728.810000002</v>
      </c>
      <c r="D147" s="22">
        <f>D148+D150+D152+D154+D156+D159+D161</f>
        <v>43897388.900000006</v>
      </c>
      <c r="E147" s="24">
        <f t="shared" si="1"/>
        <v>0.58250460283204941</v>
      </c>
    </row>
    <row r="148" spans="1:5" ht="45" customHeight="1" x14ac:dyDescent="0.25">
      <c r="A148" s="34" t="s">
        <v>194</v>
      </c>
      <c r="B148" s="33" t="s">
        <v>126</v>
      </c>
      <c r="C148" s="22">
        <f>C149</f>
        <v>71390515.549999997</v>
      </c>
      <c r="D148" s="22">
        <f>D149</f>
        <v>43492792.460000001</v>
      </c>
      <c r="E148" s="24">
        <f t="shared" si="1"/>
        <v>0.60922367803239663</v>
      </c>
    </row>
    <row r="149" spans="1:5" ht="45" customHeight="1" x14ac:dyDescent="0.25">
      <c r="A149" s="34" t="s">
        <v>195</v>
      </c>
      <c r="B149" s="33" t="s">
        <v>127</v>
      </c>
      <c r="C149" s="22">
        <v>71390515.549999997</v>
      </c>
      <c r="D149" s="22">
        <v>43492792.460000001</v>
      </c>
      <c r="E149" s="24">
        <f t="shared" si="1"/>
        <v>0.60922367803239663</v>
      </c>
    </row>
    <row r="150" spans="1:5" ht="78" customHeight="1" x14ac:dyDescent="0.25">
      <c r="A150" s="34" t="s">
        <v>196</v>
      </c>
      <c r="B150" s="33" t="s">
        <v>128</v>
      </c>
      <c r="C150" s="22">
        <v>406674</v>
      </c>
      <c r="D150" s="22">
        <f>D151</f>
        <v>54498.1</v>
      </c>
      <c r="E150" s="24">
        <f t="shared" si="1"/>
        <v>0.1340093047502422</v>
      </c>
    </row>
    <row r="151" spans="1:5" ht="76.5" customHeight="1" x14ac:dyDescent="0.25">
      <c r="A151" s="13" t="s">
        <v>197</v>
      </c>
      <c r="B151" s="15" t="s">
        <v>129</v>
      </c>
      <c r="C151" s="22">
        <v>406674</v>
      </c>
      <c r="D151" s="22">
        <v>54498.1</v>
      </c>
      <c r="E151" s="24">
        <f t="shared" si="1"/>
        <v>0.1340093047502422</v>
      </c>
    </row>
    <row r="152" spans="1:5" ht="73.5" customHeight="1" x14ac:dyDescent="0.25">
      <c r="A152" s="13" t="s">
        <v>198</v>
      </c>
      <c r="B152" s="15" t="s">
        <v>323</v>
      </c>
      <c r="C152" s="22">
        <v>3010788</v>
      </c>
      <c r="D152" s="22">
        <v>0</v>
      </c>
      <c r="E152" s="24">
        <f t="shared" si="1"/>
        <v>0</v>
      </c>
    </row>
    <row r="153" spans="1:5" ht="75" customHeight="1" x14ac:dyDescent="0.25">
      <c r="A153" s="13" t="s">
        <v>199</v>
      </c>
      <c r="B153" s="15" t="s">
        <v>130</v>
      </c>
      <c r="C153" s="22">
        <v>3010788</v>
      </c>
      <c r="D153" s="22">
        <v>0</v>
      </c>
      <c r="E153" s="24">
        <f t="shared" si="1"/>
        <v>0</v>
      </c>
    </row>
    <row r="154" spans="1:5" ht="46.5" customHeight="1" x14ac:dyDescent="0.25">
      <c r="A154" s="13" t="s">
        <v>200</v>
      </c>
      <c r="B154" s="15" t="s">
        <v>122</v>
      </c>
      <c r="C154" s="22">
        <v>399981</v>
      </c>
      <c r="D154" s="22">
        <v>272966.25</v>
      </c>
      <c r="E154" s="24">
        <f t="shared" si="1"/>
        <v>0.6824480412819609</v>
      </c>
    </row>
    <row r="155" spans="1:5" ht="49.5" customHeight="1" x14ac:dyDescent="0.25">
      <c r="A155" s="13" t="s">
        <v>201</v>
      </c>
      <c r="B155" s="15" t="s">
        <v>123</v>
      </c>
      <c r="C155" s="22">
        <v>399981</v>
      </c>
      <c r="D155" s="22">
        <v>272966.25</v>
      </c>
      <c r="E155" s="24">
        <f t="shared" si="1"/>
        <v>0.6824480412819609</v>
      </c>
    </row>
    <row r="156" spans="1:5" ht="63.75" customHeight="1" x14ac:dyDescent="0.25">
      <c r="A156" s="32" t="s">
        <v>324</v>
      </c>
      <c r="B156" s="15" t="s">
        <v>214</v>
      </c>
      <c r="C156" s="22">
        <v>5640</v>
      </c>
      <c r="D156" s="22">
        <v>5640</v>
      </c>
      <c r="E156" s="24">
        <f t="shared" si="1"/>
        <v>1</v>
      </c>
    </row>
    <row r="157" spans="1:5" ht="30" customHeight="1" x14ac:dyDescent="0.25">
      <c r="A157" s="32"/>
      <c r="B157" s="15"/>
      <c r="C157" s="22"/>
      <c r="D157" s="22"/>
      <c r="E157" s="24" t="e">
        <f t="shared" si="1"/>
        <v>#DIV/0!</v>
      </c>
    </row>
    <row r="158" spans="1:5" ht="66" customHeight="1" x14ac:dyDescent="0.25">
      <c r="A158" s="32" t="s">
        <v>288</v>
      </c>
      <c r="B158" s="15" t="s">
        <v>215</v>
      </c>
      <c r="C158" s="22">
        <v>5640</v>
      </c>
      <c r="D158" s="22">
        <v>5640</v>
      </c>
      <c r="E158" s="24">
        <f t="shared" si="1"/>
        <v>1</v>
      </c>
    </row>
    <row r="159" spans="1:5" ht="65.25" customHeight="1" x14ac:dyDescent="0.25">
      <c r="A159" s="13" t="s">
        <v>202</v>
      </c>
      <c r="B159" s="15" t="s">
        <v>124</v>
      </c>
      <c r="C159" s="22">
        <v>36008.26</v>
      </c>
      <c r="D159" s="22">
        <v>71492.09</v>
      </c>
      <c r="E159" s="24">
        <f t="shared" si="1"/>
        <v>1.9854358416652178</v>
      </c>
    </row>
    <row r="160" spans="1:5" ht="65.25" customHeight="1" x14ac:dyDescent="0.25">
      <c r="A160" s="13" t="s">
        <v>203</v>
      </c>
      <c r="B160" s="15" t="s">
        <v>125</v>
      </c>
      <c r="C160" s="22">
        <v>36008.26</v>
      </c>
      <c r="D160" s="22">
        <v>71492.09</v>
      </c>
      <c r="E160" s="24">
        <f t="shared" si="1"/>
        <v>1.9854358416652178</v>
      </c>
    </row>
    <row r="161" spans="1:5" ht="65.25" customHeight="1" x14ac:dyDescent="0.25">
      <c r="A161" s="13" t="s">
        <v>289</v>
      </c>
      <c r="B161" s="15" t="s">
        <v>291</v>
      </c>
      <c r="C161" s="22">
        <v>110122</v>
      </c>
      <c r="D161" s="22"/>
      <c r="E161" s="24"/>
    </row>
    <row r="162" spans="1:5" ht="65.25" customHeight="1" x14ac:dyDescent="0.25">
      <c r="A162" s="13" t="s">
        <v>290</v>
      </c>
      <c r="B162" s="15" t="s">
        <v>292</v>
      </c>
      <c r="C162" s="22">
        <v>110122</v>
      </c>
      <c r="D162" s="22"/>
      <c r="E162" s="24"/>
    </row>
    <row r="163" spans="1:5" ht="30" customHeight="1" x14ac:dyDescent="0.25">
      <c r="A163" s="25" t="s">
        <v>204</v>
      </c>
      <c r="B163" s="26" t="s">
        <v>131</v>
      </c>
      <c r="C163" s="27">
        <f>C164+C166+C168</f>
        <v>5490041.6600000001</v>
      </c>
      <c r="D163" s="27">
        <f>D164+D166+D168</f>
        <v>7873831.2699999996</v>
      </c>
      <c r="E163" s="28">
        <f t="shared" si="1"/>
        <v>1.434202462864371</v>
      </c>
    </row>
    <row r="164" spans="1:5" ht="62.25" customHeight="1" x14ac:dyDescent="0.25">
      <c r="A164" s="13" t="s">
        <v>205</v>
      </c>
      <c r="B164" s="15" t="s">
        <v>132</v>
      </c>
      <c r="C164" s="22">
        <v>3523150</v>
      </c>
      <c r="D164" s="22">
        <v>2314237.31</v>
      </c>
      <c r="E164" s="24">
        <f t="shared" si="1"/>
        <v>0.65686596085889049</v>
      </c>
    </row>
    <row r="165" spans="1:5" ht="75" customHeight="1" x14ac:dyDescent="0.25">
      <c r="A165" s="13" t="s">
        <v>206</v>
      </c>
      <c r="B165" s="15" t="s">
        <v>133</v>
      </c>
      <c r="C165" s="22">
        <v>3523150</v>
      </c>
      <c r="D165" s="22">
        <v>2314237.31</v>
      </c>
      <c r="E165" s="24">
        <f t="shared" si="1"/>
        <v>0.65686596085889049</v>
      </c>
    </row>
    <row r="166" spans="1:5" ht="75" customHeight="1" x14ac:dyDescent="0.25">
      <c r="A166" s="21" t="s">
        <v>293</v>
      </c>
      <c r="B166" s="15" t="s">
        <v>296</v>
      </c>
      <c r="C166" s="22">
        <v>1744680</v>
      </c>
      <c r="D166" s="22">
        <v>416640</v>
      </c>
      <c r="E166" s="24"/>
    </row>
    <row r="167" spans="1:5" ht="75" customHeight="1" x14ac:dyDescent="0.25">
      <c r="A167" s="21" t="s">
        <v>294</v>
      </c>
      <c r="B167" s="15" t="s">
        <v>295</v>
      </c>
      <c r="C167" s="22">
        <v>1744680</v>
      </c>
      <c r="D167" s="22">
        <v>416640</v>
      </c>
      <c r="E167" s="24"/>
    </row>
    <row r="168" spans="1:5" ht="31.5" customHeight="1" x14ac:dyDescent="0.25">
      <c r="A168" s="21" t="s">
        <v>207</v>
      </c>
      <c r="B168" s="15" t="s">
        <v>134</v>
      </c>
      <c r="C168" s="22">
        <v>222211.66</v>
      </c>
      <c r="D168" s="22">
        <v>5142953.96</v>
      </c>
      <c r="E168" s="24">
        <f t="shared" si="1"/>
        <v>23.144392872993254</v>
      </c>
    </row>
    <row r="169" spans="1:5" ht="30.75" customHeight="1" x14ac:dyDescent="0.25">
      <c r="A169" s="19" t="s">
        <v>208</v>
      </c>
      <c r="B169" s="15" t="s">
        <v>135</v>
      </c>
      <c r="C169" s="22">
        <v>222211.66</v>
      </c>
      <c r="D169" s="22">
        <v>5142953.96</v>
      </c>
      <c r="E169" s="24">
        <f t="shared" si="1"/>
        <v>23.144392872993254</v>
      </c>
    </row>
    <row r="170" spans="1:5" ht="45.75" hidden="1" customHeight="1" x14ac:dyDescent="0.25">
      <c r="A170" s="19" t="s">
        <v>208</v>
      </c>
      <c r="B170" s="15" t="s">
        <v>136</v>
      </c>
      <c r="C170" s="22"/>
      <c r="D170" s="22"/>
      <c r="E170" s="24" t="e">
        <f t="shared" si="1"/>
        <v>#DIV/0!</v>
      </c>
    </row>
    <row r="171" spans="1:5" ht="45.75" hidden="1" customHeight="1" x14ac:dyDescent="0.25">
      <c r="A171" s="13" t="s">
        <v>137</v>
      </c>
      <c r="B171" s="15" t="s">
        <v>138</v>
      </c>
      <c r="C171" s="22"/>
      <c r="D171" s="22"/>
      <c r="E171" s="24" t="e">
        <f t="shared" si="1"/>
        <v>#DIV/0!</v>
      </c>
    </row>
    <row r="172" spans="1:5" ht="45" hidden="1" customHeight="1" x14ac:dyDescent="0.25">
      <c r="A172" s="13" t="s">
        <v>153</v>
      </c>
      <c r="B172" s="15" t="s">
        <v>138</v>
      </c>
      <c r="C172" s="22"/>
      <c r="D172" s="22"/>
      <c r="E172" s="24" t="e">
        <f t="shared" si="1"/>
        <v>#DIV/0!</v>
      </c>
    </row>
    <row r="173" spans="1:5" ht="15.75" hidden="1" customHeight="1" x14ac:dyDescent="0.25">
      <c r="A173" s="13" t="s">
        <v>209</v>
      </c>
      <c r="B173" s="16"/>
      <c r="C173" s="23"/>
      <c r="D173" s="23"/>
      <c r="E173" s="24" t="e">
        <f t="shared" si="1"/>
        <v>#DIV/0!</v>
      </c>
    </row>
    <row r="174" spans="1:5" ht="15.75" x14ac:dyDescent="0.25">
      <c r="A174" s="14"/>
      <c r="B174" s="30"/>
      <c r="C174" s="27">
        <f>C11+C113</f>
        <v>186478040.14000002</v>
      </c>
      <c r="D174" s="27">
        <f>D11+D113</f>
        <v>122532769.73</v>
      </c>
      <c r="E174" s="28">
        <f t="shared" si="1"/>
        <v>0.6570895406129722</v>
      </c>
    </row>
    <row r="175" spans="1:5" ht="15.75" x14ac:dyDescent="0.25">
      <c r="A175" s="30" t="s">
        <v>143</v>
      </c>
      <c r="B175" s="10"/>
      <c r="C175" s="10"/>
      <c r="D175" s="10"/>
      <c r="E175" s="10"/>
    </row>
    <row r="176" spans="1:5" ht="15.75" x14ac:dyDescent="0.25">
      <c r="A176" s="10"/>
      <c r="B176" s="10"/>
      <c r="C176" s="10"/>
      <c r="D176" s="10"/>
      <c r="E176" s="10"/>
    </row>
    <row r="177" spans="1:1" ht="15.75" x14ac:dyDescent="0.25">
      <c r="A177" s="10"/>
    </row>
  </sheetData>
  <mergeCells count="11">
    <mergeCell ref="B8:B9"/>
    <mergeCell ref="A8:A9"/>
    <mergeCell ref="E8:E9"/>
    <mergeCell ref="D8:D9"/>
    <mergeCell ref="C8:C9"/>
    <mergeCell ref="C2:E2"/>
    <mergeCell ref="C3:E3"/>
    <mergeCell ref="A6:E6"/>
    <mergeCell ref="A1:B1"/>
    <mergeCell ref="C1:E1"/>
    <mergeCell ref="C4:E4"/>
  </mergeCells>
  <pageMargins left="0" right="0" top="0.59055118110236227" bottom="0" header="0" footer="0"/>
  <pageSetup paperSize="9" scale="69" fitToWidth="2" fitToHeight="0" orientation="portrait" r:id="rId1"/>
  <headerFooter>
    <evenFooter>&amp;R&amp;D СТР. &amp;P</even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2020-11-11T13:38:25Z</cp:lastPrinted>
  <dcterms:created xsi:type="dcterms:W3CDTF">2016-07-05T13:04:41Z</dcterms:created>
  <dcterms:modified xsi:type="dcterms:W3CDTF">2020-11-17T12:16:17Z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