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13012021\"/>
    </mc:Choice>
  </mc:AlternateContent>
  <xr:revisionPtr revIDLastSave="0" documentId="13_ncr:1_{78018077-99FF-45E9-88D5-0A4F99FA3B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8" i="1" l="1"/>
  <c r="D10" i="1" l="1"/>
  <c r="D21" i="1"/>
  <c r="D34" i="1"/>
  <c r="D50" i="1"/>
  <c r="D109" i="1"/>
  <c r="D159" i="1"/>
  <c r="D130" i="1"/>
  <c r="D100" i="1"/>
  <c r="D99" i="1" l="1"/>
  <c r="D98" i="1" s="1"/>
  <c r="F77" i="1"/>
  <c r="F76" i="1"/>
  <c r="F75" i="1"/>
  <c r="F74" i="1"/>
  <c r="F73" i="1"/>
  <c r="F68" i="1"/>
  <c r="F67" i="1"/>
  <c r="F66" i="1"/>
  <c r="F65" i="1"/>
  <c r="F64" i="1"/>
  <c r="F63" i="1"/>
  <c r="F62" i="1"/>
  <c r="F61" i="1"/>
  <c r="F60" i="1"/>
  <c r="F59" i="1"/>
  <c r="D54" i="1"/>
  <c r="D49" i="1"/>
  <c r="D46" i="1"/>
  <c r="D43" i="1" s="1"/>
  <c r="D42" i="1" s="1"/>
  <c r="D39" i="1"/>
  <c r="D30" i="1"/>
  <c r="D16" i="1"/>
  <c r="D15" i="1" s="1"/>
  <c r="D9" i="1"/>
  <c r="D33" i="1" l="1"/>
  <c r="D8" i="1" s="1"/>
  <c r="D170" i="1" s="1"/>
  <c r="F11" i="1"/>
  <c r="F12" i="1"/>
  <c r="F13" i="1"/>
  <c r="F14" i="1"/>
  <c r="F17" i="1"/>
  <c r="F18" i="1"/>
  <c r="F19" i="1"/>
  <c r="F20" i="1"/>
  <c r="F22" i="1"/>
  <c r="F23" i="1"/>
  <c r="F24" i="1"/>
  <c r="F25" i="1"/>
  <c r="F26" i="1"/>
  <c r="F31" i="1"/>
  <c r="F32" i="1"/>
  <c r="F35" i="1"/>
  <c r="F36" i="1"/>
  <c r="F37" i="1"/>
  <c r="F38" i="1"/>
  <c r="F39" i="1"/>
  <c r="F40" i="1"/>
  <c r="F41" i="1"/>
  <c r="F44" i="1"/>
  <c r="F45" i="1"/>
  <c r="F47" i="1"/>
  <c r="F48" i="1"/>
  <c r="F51" i="1"/>
  <c r="F52" i="1"/>
  <c r="F53" i="1"/>
  <c r="F54" i="1"/>
  <c r="F55" i="1"/>
  <c r="F56" i="1"/>
  <c r="F57" i="1"/>
  <c r="F78" i="1"/>
  <c r="F79" i="1"/>
  <c r="F80" i="1"/>
  <c r="F102" i="1"/>
  <c r="F104" i="1"/>
  <c r="F107" i="1"/>
  <c r="F108" i="1"/>
  <c r="F113" i="1"/>
  <c r="F114" i="1"/>
  <c r="F115" i="1"/>
  <c r="F116" i="1"/>
  <c r="F117" i="1"/>
  <c r="F118" i="1"/>
  <c r="F119" i="1"/>
  <c r="F122" i="1"/>
  <c r="F123" i="1"/>
  <c r="F126" i="1"/>
  <c r="F127" i="1"/>
  <c r="F128" i="1"/>
  <c r="F129" i="1"/>
  <c r="F131" i="1"/>
  <c r="F132" i="1"/>
  <c r="F133" i="1"/>
  <c r="F134" i="1"/>
  <c r="F135" i="1"/>
  <c r="F136" i="1"/>
  <c r="F147" i="1"/>
  <c r="F148" i="1"/>
  <c r="F149" i="1"/>
  <c r="F150" i="1"/>
  <c r="F151" i="1"/>
  <c r="F152" i="1"/>
  <c r="F156" i="1"/>
  <c r="F161" i="1"/>
  <c r="F169" i="1"/>
  <c r="F160" i="1" l="1"/>
  <c r="F50" i="1" l="1"/>
  <c r="F138" i="1" l="1"/>
  <c r="F125" i="1"/>
  <c r="F112" i="1"/>
  <c r="F124" i="1" l="1"/>
  <c r="F137" i="1"/>
  <c r="F155" i="1"/>
  <c r="F109" i="1" l="1"/>
  <c r="F21" i="1"/>
  <c r="H167" i="1"/>
  <c r="H166" i="1" s="1"/>
  <c r="F167" i="1"/>
  <c r="F166" i="1" l="1"/>
  <c r="F58" i="1"/>
  <c r="F159" i="1" l="1"/>
  <c r="F46" i="1"/>
  <c r="F34" i="1"/>
  <c r="F43" i="1" l="1"/>
  <c r="F130" i="1"/>
  <c r="F101" i="1" l="1"/>
  <c r="H107" i="1" l="1"/>
  <c r="G107" i="1"/>
  <c r="G103" i="1" l="1"/>
  <c r="F103" i="1"/>
  <c r="E49" i="1"/>
  <c r="F49" i="1" s="1"/>
  <c r="F42" i="1"/>
  <c r="F30" i="1"/>
  <c r="F16" i="1"/>
  <c r="F10" i="1"/>
  <c r="F9" i="1" l="1"/>
  <c r="F100" i="1"/>
  <c r="F15" i="1"/>
  <c r="F33" i="1"/>
  <c r="F8" i="1" l="1"/>
  <c r="F99" i="1"/>
  <c r="H103" i="1"/>
  <c r="F98" i="1" l="1"/>
  <c r="G170" i="1"/>
  <c r="E170" i="1" l="1"/>
  <c r="F170" i="1" s="1"/>
  <c r="H170" i="1" l="1"/>
</calcChain>
</file>

<file path=xl/sharedStrings.xml><?xml version="1.0" encoding="utf-8"?>
<sst xmlns="http://schemas.openxmlformats.org/spreadsheetml/2006/main" count="308" uniqueCount="305">
  <si>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</si>
  <si>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</si>
  <si>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</si>
  <si>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</si>
  <si>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</si>
  <si>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</si>
  <si>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</si>
  <si>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</si>
  <si>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</si>
  <si>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</si>
  <si>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</si>
  <si>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</si>
  <si>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</si>
  <si>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</si>
  <si>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</si>
  <si>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</si>
  <si>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</si>
  <si>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</si>
  <si>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</si>
  <si>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</si>
  <si>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</si>
  <si>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</si>
  <si>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</si>
  <si>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</si>
  <si>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</si>
  <si>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</si>
  <si>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</si>
  <si>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</si>
  <si>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</si>
  <si>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</si>
  <si>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</si>
  <si>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</si>
  <si>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</si>
  <si>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</si>
  <si>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</si>
  <si>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</si>
  <si>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</si>
  <si>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</si>
  <si>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</si>
  <si>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</si>
  <si>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</si>
  <si>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</si>
  <si>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</si>
  <si>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</si>
  <si>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</si>
  <si>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</si>
  <si>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</si>
  <si>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</si>
  <si>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</si>
  <si>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</si>
  <si>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</si>
  <si>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</si>
  <si>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</si>
  <si>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</si>
  <si>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</si>
  <si>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</si>
  <si>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</si>
  <si>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</si>
  <si>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</si>
  <si>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</si>
  <si>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</si>
  <si>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</si>
  <si>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</si>
  <si>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</si>
  <si>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</si>
  <si>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</si>
  <si>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</si>
  <si>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Дотации   на выравнивание  бюджетной обеспеченности</t>
  </si>
  <si>
    <t>Дотации  бюджетам муниципальных районов на выравнивание  бюджетной обеспеченности</t>
  </si>
  <si>
    <t xml:space="preserve">Дотации бюджетам   на поддержку мер по обеспечению   сбалансированности бюджетов </t>
  </si>
  <si>
    <t xml:space="preserve">Дотации бюджетам муниципальных районов  на поддержку мер по обеспечению   сбалансированности бюджетов </t>
  </si>
  <si>
    <t>Субвенции бюджетам на осуществление первичного воинского учета на территориях , где отсутствуют военные комиссариаты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</si>
  <si>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</si>
  <si>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Субвенции  местным бюджетам на выполнение передаваемых полномочий субъектов Российской Федерации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</si>
  <si>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</si>
  <si>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</si>
  <si>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Код бюджетной классификации Российской Федерации</t>
  </si>
  <si>
    <t>Акцизы по подакцизным товарам (продукции), производимым на территории Российской Федерации</t>
  </si>
  <si>
    <t>Иные межбюджетные трансферты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</si>
  <si>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</si>
  <si>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муниципальных районов</t>
  </si>
  <si>
    <t>ВСЕГО: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</si>
  <si>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</si>
  <si>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</si>
  <si>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осуществление  первичного воинского учета на территориях,  где отсутствуют военные комиссариаты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</si>
  <si>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</si>
  <si>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>Субсидии бюджетам бюджетной системы Российской Федерации (межбюджетные субсидии)</t>
  </si>
  <si>
    <t>Прочие субсидии</t>
  </si>
  <si>
    <t>Прочие субсидии бюджетам муниципальных районов</t>
  </si>
  <si>
    <t>субсидии на организацию отдыха детей в каникулярное время в лагерях с дневным пребыванием на базе образовательных организаций, учреждений физической культуры и спорта</t>
  </si>
  <si>
    <t>000 1 11 05013 05 0000 120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</si>
  <si>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</si>
  <si>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Субвенции бюджетам на осуществление  полномочий по составлению  ( изменению) списков кандидатов в присяжные заседатели федеральных судов общей юрисдикции в Российской Федерации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</si>
  <si>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</si>
  <si>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муниципальных районовна софинансирование капитальных вложений в объекты государственной (муниципальной) собственности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</si>
  <si>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</si>
  <si>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</si>
  <si>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000 2 02 02077 00 0000 151</t>
  </si>
  <si>
    <t>000 2 02 02077 05 0000 151</t>
  </si>
  <si>
    <t>000 2 02 20216 00 0000 151</t>
  </si>
  <si>
    <t>000 2 02 20216 05 0000 151</t>
  </si>
  <si>
    <t xml:space="preserve">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</si>
  <si>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</si>
  <si>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Субсидии бюджетам  на реализацию мероприятий по обеспечению жильем молодых семей</t>
  </si>
  <si>
    <t xml:space="preserve"> Субсидии бюджетам муниципальных районов на реализацию мероприятий по обеспечению жильем молодых семей</t>
  </si>
  <si>
    <t xml:space="preserve"> Субсидии бюджетам на поддержку отрасли культуры</t>
  </si>
  <si>
    <t>000 2 02 25519 05 0000 151</t>
  </si>
  <si>
    <t xml:space="preserve"> Субсидии бюджетам муниципальных районов на поддержку отрасли культуры</t>
  </si>
  <si>
    <t>повышение качества и доступности предоставления государственных и муниципальных услуг</t>
  </si>
  <si>
    <t>000 1 12 01041 01 0000 120</t>
  </si>
  <si>
    <t xml:space="preserve">Прочие дотации </t>
  </si>
  <si>
    <t>Прочие дотации бюджетам муниципальных районов</t>
  </si>
  <si>
    <t xml:space="preserve">Дотации  бюджетам бюджетной системы Российской Федерации </t>
  </si>
  <si>
    <t xml:space="preserve">Субвенции бюджетам бюджетной системы Российской Федерации </t>
  </si>
  <si>
    <t xml:space="preserve"> </t>
  </si>
  <si>
    <t>на передаваемые полномочия по осуществлению внутреннего финансового контроля</t>
  </si>
  <si>
    <t>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</si>
  <si>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000 2 02 10000 00 0000 150</t>
  </si>
  <si>
    <t>000 2 02 15001 00 0000 150</t>
  </si>
  <si>
    <t>000 2 02 15001 05 0000 150</t>
  </si>
  <si>
    <t>000 2 02 15002 00 0000 150</t>
  </si>
  <si>
    <t>000 2 02 15002 05 0000 150</t>
  </si>
  <si>
    <t>000 2 02 19999 00 0000 150</t>
  </si>
  <si>
    <t>000 2 02 19999 05 0000 150</t>
  </si>
  <si>
    <t>000 2 02 20000 00 0000 150</t>
  </si>
  <si>
    <t>000 2 02 25467 00 0000 150</t>
  </si>
  <si>
    <t>000 2 02 25467 05 0000 150</t>
  </si>
  <si>
    <t>000 2 02 25497 00 0000 150</t>
  </si>
  <si>
    <t>000 2 02 25497 05 0000 150</t>
  </si>
  <si>
    <t>000 2 02 25519 00 0000 150</t>
  </si>
  <si>
    <t>000 2 02 29999 00 0000 150</t>
  </si>
  <si>
    <t>000 2 02 29999 05 0000 150</t>
  </si>
  <si>
    <t>000 2 02 30000 00 0000 150</t>
  </si>
  <si>
    <t>000 2 02 35118 00 0000 150</t>
  </si>
  <si>
    <t>000 2 02 35118 05 0000 150</t>
  </si>
  <si>
    <t>000 2 02 35120 00 0000 150</t>
  </si>
  <si>
    <t>000 2 02 35120 05 0000 150</t>
  </si>
  <si>
    <t>000 2 02 35260 00 0000 150</t>
  </si>
  <si>
    <t>000 2 02 35260 05 0000 150</t>
  </si>
  <si>
    <t>000 2 02 30024 00 0000 150</t>
  </si>
  <si>
    <t>000 2 02 30024 05 0000 150</t>
  </si>
  <si>
    <t>000 2 02 30029 00 0000 150</t>
  </si>
  <si>
    <t>000 2 02 30029 05 0000 150</t>
  </si>
  <si>
    <t>000 2 02 35082 00 0000 150</t>
  </si>
  <si>
    <t>000 2 02 35082 05 0000 150</t>
  </si>
  <si>
    <t>000 2 02 40000 00 0000 150</t>
  </si>
  <si>
    <t>000 2 02 40014 00 0000 150</t>
  </si>
  <si>
    <t>000 2 02 40014 05 0000 150</t>
  </si>
  <si>
    <t>000 2 02 49999 00 0000 150</t>
  </si>
  <si>
    <t>000 2 02 49999 05 0000 150</t>
  </si>
  <si>
    <t>000 1 12 01042 01 0000 120</t>
  </si>
  <si>
    <t>Плата за размещение твердых коммунальных отходов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</si>
  <si>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</si>
  <si>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</si>
  <si>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</si>
  <si>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</si>
  <si>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</si>
  <si>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</si>
  <si>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</si>
  <si>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</si>
  <si>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000 1 13 02060 00 0000 130</t>
  </si>
  <si>
    <t>000 1 12 01040 01 0000 120</t>
  </si>
  <si>
    <t xml:space="preserve">Плата за размещение отходов  производства </t>
  </si>
  <si>
    <t>000 1 05 04020 02 0000 110</t>
  </si>
  <si>
    <t>Налог, взимаемый в связи с применением патентной системы налогооблажения</t>
  </si>
  <si>
    <t>000 1 05 04000 02 0000 110</t>
  </si>
  <si>
    <t>Налог, взимаемый в связи с применением патентной системы налогооблажения, зачисляемый в бюджеты муниципальных районов</t>
  </si>
  <si>
    <t>Субвенции бюджетам муниципальных образований  на осуществление отдельных государственных полномочий Российской Федерации по  первичному воинскому учету на территориях , где отсутствуют военные комиссариаты</t>
  </si>
  <si>
    <t>000 2 02 25228 05 0000 150</t>
  </si>
  <si>
    <t>000 2 02 25228 00 0000 150</t>
  </si>
  <si>
    <t xml:space="preserve"> Субсидии бюджетам  на оснащение объектов спортивной инфраструктуры спортивно-технологическим оборудованием</t>
  </si>
  <si>
    <t>субсидии на организацию мероприятий по проведению оздоровительной кампании детей в рамках государтвенной программы "Развитие образования и науки Брянской области"</t>
  </si>
  <si>
    <t>субсидии на капитальный ремонт кровель муниципальных образовательных организаций в рамках государственной прораммы "Развитие образования и науки Брянской области" в сфере образования</t>
  </si>
  <si>
    <t>субсидии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</si>
  <si>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Субвенции бюджетам на  компенсацию части родительской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</si>
  <si>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 компенсацию части родительской платы, взимаемой с родителей (законных представителей) за присмотр и уход за детьми посещающими 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</si>
  <si>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районов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</si>
  <si>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субвенции бюджетам муниципальных районов  на осуществление отдельных полномочий в сфере образования</t>
  </si>
  <si>
    <t>субвенции бюджетам муниципальных районов  на обеспечение сохранности жилых помещений, закрепленных за детьми-сиротами и детьми, оставшимися без попечения родителей</t>
  </si>
  <si>
    <t>субвенции бюджетам муниципальных районов 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</si>
  <si>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</si>
  <si>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 xml:space="preserve"> субвенции бюджетам муниципальных районов 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пордготовку лиц, желающих принять на воспитание в свою семью ребенка, оставшегося без попечения родителей</t>
  </si>
  <si>
    <t>Субвенции бюджетам 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</si>
  <si>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</si>
  <si>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</si>
  <si>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 на осуществление  переданных по составлению  ( изменению) списков кандидатов в присяжные заседатели федеральных судов общей юрисдикции в Российской Федерации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</si>
  <si>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</si>
  <si>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</si>
  <si>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</si>
  <si>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000 1 13 02065 05 0000 130</t>
  </si>
  <si>
    <t>000 1 13 02995 05 0000 130</t>
  </si>
  <si>
    <t>Прочие доходы от компенсации затрат бюджетов муниципальных районов</t>
  </si>
  <si>
    <t xml:space="preserve"> 2021 год (план)</t>
  </si>
  <si>
    <t>000 1 05 02020 02 0000 110</t>
  </si>
  <si>
    <t>Единый налог на вмененный доход для отдельных видов деятельности(за налоговые периоды, истекшие до 1 января 2011 года)</t>
  </si>
  <si>
    <t>000 1 05 03020 01 0000 110</t>
  </si>
  <si>
    <t>Единый сельскохозяйственный налог(за налоговые периоды, истекшие до 1 января 2011 год)</t>
  </si>
  <si>
    <t>000 1 14 0000 00 0000 000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</si>
  <si>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</si>
  <si>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</si>
  <si>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</si>
  <si>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000 1 14 06013 05 0000 430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</si>
  <si>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</si>
  <si>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 государственная собственность на которые не разграничена</t>
  </si>
  <si>
    <t>Доходы от продажи земельных участков, 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</si>
  <si>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000 1 16 01053 01 0000 140</t>
  </si>
  <si>
    <t>000 1 16 01063 01 0000 140</t>
  </si>
  <si>
    <t>000 1 16 01203 01 0000 140</t>
  </si>
  <si>
    <t>Денежные взыскания за нарушения законодательства о налогах и сборах</t>
  </si>
  <si>
    <t>000 1 16 03000 00 0000 140</t>
  </si>
  <si>
    <t>000 1 16 03010 01 0000 140</t>
  </si>
  <si>
    <t>000 1 16 03030 01 0000 140</t>
  </si>
  <si>
    <t>000 1 16 08000 01 0000 140</t>
  </si>
  <si>
    <t>000 1 16 08010 01 0000 140</t>
  </si>
  <si>
    <t>000 1 162500 00 0000 140</t>
  </si>
  <si>
    <t>000 1 1625060 01 0000 140</t>
  </si>
  <si>
    <t>000 1 1628000 01 0000 140</t>
  </si>
  <si>
    <t>000 1 1633000 00 0000 140</t>
  </si>
  <si>
    <t>000 1 1633050 05 0000 140</t>
  </si>
  <si>
    <t>000 1 1690000 00 0000 140</t>
  </si>
  <si>
    <t>000 1 1690050 05 0000 140</t>
  </si>
  <si>
    <t>Денежные взыскания (штрафы) за нарушение законодательства о налогах и сборах, предусмотренные статьями 116,1191,1192.пунктами 1и2 статьи 120, статьями 125,126,1261,128,129,1291,1294,132,133,134,135,1351,1352 Налогового кодекса Российской Федерации</t>
  </si>
  <si>
    <t>Денежные взыскания (штрафы) за административные  правонарушение в области 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</si>
  <si>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</si>
  <si>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</si>
  <si>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ркружающей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</si>
  <si>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</si>
  <si>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</si>
  <si>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</si>
  <si>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</si>
  <si>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</si>
  <si>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</si>
  <si>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000 1 1643000 01 0000 140</t>
  </si>
  <si>
    <t>Денежные взыскания (штрафы) за нарушение 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</si>
  <si>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2022 год (план)</t>
  </si>
  <si>
    <t xml:space="preserve">Доходы  бюджета Жирятинского муниципального  района Брянской области в  2019-2023 годах  </t>
  </si>
  <si>
    <t>2019 год (исполнение)</t>
  </si>
  <si>
    <t>2020 год (оценка)</t>
  </si>
  <si>
    <t>Темп роста 2020/2021г.</t>
  </si>
  <si>
    <t xml:space="preserve"> 2023 год (план)</t>
  </si>
  <si>
    <t>000 1 16 01050 01 0000 140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</si>
  <si>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</si>
  <si>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</si>
  <si>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000 1 16 01060 01 0000 140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</si>
  <si>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</si>
  <si>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﻿Административные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</si>
  <si>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000 1 16 01070 01 0000 140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</si>
  <si>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</t>
  </si>
  <si>
    <t>000 1 16 01073 01 0000 140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</si>
  <si>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</si>
  <si>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000 1 16 01080 01 0000 140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</si>
  <si>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</t>
  </si>
  <si>
    <t>000 1 16 01083 01 0000 140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</si>
  <si>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</si>
  <si>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000 1 16 01140 01 0000 140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</si>
  <si>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</t>
  </si>
  <si>
    <t>000 1 16 01143 01 0000 140</t>
  </si>
  <si>
    <t>﻿Административные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</si>
  <si>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000 1 16 01190 01 0000 140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</si>
  <si>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</si>
  <si>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000 1 16 01193 01 0000 140</t>
  </si>
  <si>
    <t>﻿Административные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</si>
  <si>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000 1 16 01200 01 0000 140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</si>
  <si>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</si>
  <si>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﻿Административные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</si>
  <si>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000 1 1601330 00 0000 140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</si>
  <si>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</si>
  <si>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000 1 1601333 01 0000 140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</si>
  <si>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</si>
  <si>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</si>
  <si>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</si>
  <si>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</si>
  <si>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</si>
  <si>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000 2 02 35469 00 0000 150</t>
  </si>
  <si>
    <t>Субвенции бюджетам на проведение Всероссийской переписи населения 2020 года</t>
  </si>
  <si>
    <t>000 2 02 35469 05 0000 150</t>
  </si>
  <si>
    <t>Субвенции бюджетам муниципальных районов на проведение Всероссийской переписи населения 2020 года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</si>
  <si>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</si>
  <si>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</si>
  <si>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</si>
  <si>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</si>
  <si>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000 1 16 10129 01 0000 140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</si>
  <si>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бюипаджет и бюджет муниципального образования по нормативам, действовавшим в 2019 году</t>
  </si>
  <si>
    <t>000 1 16 10129 00 0000 140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</si>
  <si>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бюджеты бюджетной системы Российской Федерации по нормативам, действовавшим в 2019 году</t>
  </si>
  <si>
    <t>000 2 02 15853 00 0000 150</t>
  </si>
  <si>
    <t>000 2 02 15853 05 0000 150</t>
  </si>
  <si>
    <t xml:space="preserve">  Дотации бюджетам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</si>
  <si>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  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</si>
  <si>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000 2024530300 0000 150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</si>
  <si>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</si>
  <si>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</si>
  <si>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</si>
  <si>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</si>
  <si>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</si>
  <si>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00 2022530400 0000 150</t>
  </si>
  <si>
    <t>00 2022530405 0000 150</t>
  </si>
  <si>
    <t>000 1 16 01170 01 0000 140</t>
  </si>
  <si>
    <t>000 1 16 01173 01 0000 140</t>
  </si>
  <si>
    <t>000 1 16 01150 01 0000 140</t>
  </si>
  <si>
    <t>000 1 16 01153 01 0000 140</t>
  </si>
  <si>
    <t>﻿Административные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правонарушения, в области финансов, налогов и сборов, страхования, рынка ценных бумаг</t>
  </si>
  <si>
    <t>﻿Административные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правонарушения, в области финансов, налогов и сборов, страхования, рынка ценных бумаг ,налагаемые мировыми судьями, комиссиями по делам несовершеннолетних и защите их прав</t>
  </si>
  <si>
    <t>﻿Административные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</si>
  <si>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﻿Административные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 комиссиями по делам несовершеннолетних и защите их прав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</si>
</sst>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%"/>
  </numFmts>
  <fonts count="3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7">
    <xf numFmtId="0" fontId="0" fillId="0" borderId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12" applyNumberFormat="0" applyAlignment="0" applyProtection="0"/>
    <xf numFmtId="0" fontId="11" fillId="28" borderId="13" applyNumberFormat="0" applyAlignment="0" applyProtection="0"/>
    <xf numFmtId="0" fontId="12" fillId="28" borderId="12" applyNumberFormat="0" applyAlignment="0" applyProtection="0"/>
    <xf numFmtId="0" fontId="13" fillId="0" borderId="14" applyNumberFormat="0" applyFill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7" applyNumberFormat="0" applyFill="0" applyAlignment="0" applyProtection="0"/>
    <xf numFmtId="0" fontId="17" fillId="29" borderId="18" applyNumberFormat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8" fillId="0" borderId="0"/>
    <xf numFmtId="0" fontId="20" fillId="31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32" borderId="19" applyNumberFormat="0" applyFont="0" applyAlignment="0" applyProtection="0"/>
    <xf numFmtId="0" fontId="22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33" borderId="0" applyNumberFormat="0" applyBorder="0" applyAlignment="0" applyProtection="0"/>
    <xf numFmtId="49" fontId="25" fillId="0" borderId="21">
      <alignment horizontal="center"/>
    </xf>
    <xf numFmtId="0" fontId="25" fillId="0" borderId="22">
      <alignment horizontal="left" wrapText="1" indent="2"/>
    </xf>
    <xf numFmtId="164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27" fillId="0" borderId="1" xfId="0" applyFont="1" applyBorder="1" applyAlignment="1">
      <alignment vertical="center" wrapText="1"/>
    </xf>
    <xf numFmtId="0" fontId="27" fillId="0" borderId="2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8" fillId="0" borderId="1" xfId="0" applyFont="1" applyBorder="1" applyAlignment="1">
      <alignment vertical="center" wrapText="1"/>
    </xf>
    <xf numFmtId="0" fontId="28" fillId="0" borderId="3" xfId="0" applyFont="1" applyBorder="1" applyAlignment="1">
      <alignment horizontal="justify" vertical="center" wrapText="1"/>
    </xf>
    <xf numFmtId="0" fontId="28" fillId="0" borderId="2" xfId="0" applyFont="1" applyBorder="1" applyAlignment="1">
      <alignment horizontal="justify" vertical="center" wrapText="1"/>
    </xf>
    <xf numFmtId="0" fontId="28" fillId="0" borderId="0" xfId="0" applyFont="1" applyBorder="1" applyAlignment="1">
      <alignment horizontal="justify" vertical="center" wrapText="1"/>
    </xf>
    <xf numFmtId="0" fontId="28" fillId="0" borderId="23" xfId="0" applyFont="1" applyBorder="1" applyAlignment="1">
      <alignment horizontal="justify" vertical="center" wrapText="1"/>
    </xf>
    <xf numFmtId="0" fontId="27" fillId="0" borderId="2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9" fillId="0" borderId="0" xfId="0" applyFont="1"/>
    <xf numFmtId="0" fontId="27" fillId="0" borderId="1" xfId="0" applyFont="1" applyBorder="1" applyAlignment="1">
      <alignment horizontal="justify" vertical="center" wrapText="1"/>
    </xf>
    <xf numFmtId="0" fontId="27" fillId="0" borderId="6" xfId="0" applyFont="1" applyBorder="1" applyAlignment="1">
      <alignment vertical="center" wrapText="1"/>
    </xf>
    <xf numFmtId="0" fontId="28" fillId="0" borderId="1" xfId="0" applyFont="1" applyBorder="1" applyAlignment="1">
      <alignment horizontal="justify" vertical="center" wrapText="1"/>
    </xf>
    <xf numFmtId="0" fontId="28" fillId="2" borderId="5" xfId="0" quotePrefix="1" applyNumberFormat="1" applyFont="1" applyFill="1" applyBorder="1" applyAlignment="1">
      <alignment horizontal="left" vertical="center" shrinkToFit="1"/>
    </xf>
    <xf numFmtId="0" fontId="28" fillId="2" borderId="23" xfId="0" applyNumberFormat="1" applyFont="1" applyFill="1" applyBorder="1" applyAlignment="1">
      <alignment horizontal="left" vertical="center" wrapText="1"/>
    </xf>
    <xf numFmtId="0" fontId="28" fillId="2" borderId="1" xfId="0" quotePrefix="1" applyNumberFormat="1" applyFont="1" applyFill="1" applyBorder="1" applyAlignment="1">
      <alignment horizontal="left" vertical="center" shrinkToFit="1"/>
    </xf>
    <xf numFmtId="0" fontId="28" fillId="2" borderId="2" xfId="0" applyNumberFormat="1" applyFont="1" applyFill="1" applyBorder="1" applyAlignment="1">
      <alignment horizontal="left" vertical="center" wrapText="1"/>
    </xf>
    <xf numFmtId="0" fontId="28" fillId="2" borderId="4" xfId="0" quotePrefix="1" applyNumberFormat="1" applyFont="1" applyFill="1" applyBorder="1" applyAlignment="1">
      <alignment horizontal="left" vertical="center" shrinkToFit="1"/>
    </xf>
    <xf numFmtId="0" fontId="28" fillId="2" borderId="8" xfId="0" applyNumberFormat="1" applyFont="1" applyFill="1" applyBorder="1" applyAlignment="1">
      <alignment horizontal="left" vertical="center" wrapText="1"/>
    </xf>
    <xf numFmtId="0" fontId="28" fillId="0" borderId="4" xfId="0" applyFont="1" applyBorder="1" applyAlignment="1">
      <alignment vertical="center" wrapText="1"/>
    </xf>
    <xf numFmtId="0" fontId="28" fillId="0" borderId="4" xfId="0" applyFont="1" applyBorder="1" applyAlignment="1">
      <alignment horizontal="justify" vertical="center" wrapText="1"/>
    </xf>
    <xf numFmtId="0" fontId="27" fillId="0" borderId="4" xfId="0" applyFont="1" applyBorder="1" applyAlignment="1">
      <alignment vertical="center" wrapText="1"/>
    </xf>
    <xf numFmtId="0" fontId="27" fillId="0" borderId="4" xfId="0" applyFont="1" applyBorder="1" applyAlignment="1">
      <alignment horizontal="justify" vertical="center" wrapText="1"/>
    </xf>
    <xf numFmtId="0" fontId="28" fillId="34" borderId="1" xfId="0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Border="1" applyAlignment="1">
      <alignment wrapText="1"/>
    </xf>
    <xf numFmtId="0" fontId="27" fillId="34" borderId="1" xfId="0" applyFont="1" applyFill="1" applyBorder="1" applyAlignment="1">
      <alignment vertical="center" wrapText="1"/>
    </xf>
    <xf numFmtId="0" fontId="27" fillId="34" borderId="1" xfId="0" applyFont="1" applyFill="1" applyBorder="1" applyAlignment="1">
      <alignment horizontal="justify" vertical="center" wrapText="1"/>
    </xf>
    <xf numFmtId="0" fontId="28" fillId="34" borderId="1" xfId="0" applyFont="1" applyFill="1" applyBorder="1" applyAlignment="1">
      <alignment vertical="center" wrapText="1"/>
    </xf>
    <xf numFmtId="0" fontId="28" fillId="34" borderId="0" xfId="0" applyFont="1" applyFill="1" applyBorder="1" applyAlignment="1">
      <alignment horizontal="justify" vertical="center" wrapText="1"/>
    </xf>
    <xf numFmtId="0" fontId="28" fillId="34" borderId="2" xfId="0" applyFont="1" applyFill="1" applyBorder="1" applyAlignment="1">
      <alignment horizontal="justify" vertical="center" wrapText="1"/>
    </xf>
    <xf numFmtId="0" fontId="28" fillId="34" borderId="1" xfId="0" applyFont="1" applyFill="1" applyBorder="1" applyAlignment="1">
      <alignment horizontal="justify" vertical="center" wrapText="1"/>
    </xf>
    <xf numFmtId="0" fontId="28" fillId="34" borderId="5" xfId="0" applyFont="1" applyFill="1" applyBorder="1" applyAlignment="1">
      <alignment vertical="center" wrapText="1"/>
    </xf>
    <xf numFmtId="0" fontId="28" fillId="34" borderId="6" xfId="0" applyFont="1" applyFill="1" applyBorder="1" applyAlignment="1">
      <alignment vertical="center" wrapText="1"/>
    </xf>
    <xf numFmtId="0" fontId="26" fillId="0" borderId="0" xfId="0" applyFont="1" applyAlignment="1">
      <alignment horizontal="right"/>
    </xf>
    <xf numFmtId="165" fontId="30" fillId="0" borderId="4" xfId="46" applyNumberFormat="1" applyFont="1" applyBorder="1" applyAlignment="1">
      <alignment wrapText="1"/>
    </xf>
    <xf numFmtId="4" fontId="32" fillId="0" borderId="1" xfId="0" applyNumberFormat="1" applyFont="1" applyBorder="1" applyAlignment="1">
      <alignment wrapText="1"/>
    </xf>
    <xf numFmtId="4" fontId="32" fillId="0" borderId="1" xfId="0" applyNumberFormat="1" applyFont="1" applyBorder="1" applyAlignment="1"/>
    <xf numFmtId="4" fontId="30" fillId="0" borderId="7" xfId="0" applyNumberFormat="1" applyFont="1" applyBorder="1" applyAlignment="1"/>
    <xf numFmtId="4" fontId="32" fillId="0" borderId="7" xfId="0" applyNumberFormat="1" applyFont="1" applyBorder="1" applyAlignment="1"/>
    <xf numFmtId="4" fontId="32" fillId="0" borderId="7" xfId="0" applyNumberFormat="1" applyFont="1" applyBorder="1" applyAlignment="1">
      <alignment wrapText="1"/>
    </xf>
    <xf numFmtId="164" fontId="31" fillId="0" borderId="7" xfId="45" applyFont="1" applyBorder="1" applyAlignment="1">
      <alignment wrapText="1"/>
    </xf>
    <xf numFmtId="4" fontId="32" fillId="34" borderId="7" xfId="0" applyNumberFormat="1" applyFont="1" applyFill="1" applyBorder="1" applyAlignment="1"/>
    <xf numFmtId="4" fontId="32" fillId="34" borderId="7" xfId="0" applyNumberFormat="1" applyFont="1" applyFill="1" applyBorder="1" applyAlignment="1">
      <alignment wrapText="1"/>
    </xf>
    <xf numFmtId="4" fontId="32" fillId="34" borderId="1" xfId="0" applyNumberFormat="1" applyFont="1" applyFill="1" applyBorder="1" applyAlignment="1"/>
    <xf numFmtId="4" fontId="32" fillId="34" borderId="1" xfId="0" applyNumberFormat="1" applyFont="1" applyFill="1" applyBorder="1" applyAlignment="1">
      <alignment wrapText="1"/>
    </xf>
    <xf numFmtId="164" fontId="27" fillId="0" borderId="1" xfId="45" applyFont="1" applyBorder="1" applyAlignment="1">
      <alignment wrapText="1"/>
    </xf>
    <xf numFmtId="164" fontId="28" fillId="0" borderId="1" xfId="45" applyFont="1" applyBorder="1" applyAlignment="1">
      <alignment wrapText="1"/>
    </xf>
    <xf numFmtId="164" fontId="27" fillId="2" borderId="1" xfId="45" applyFont="1" applyFill="1" applyBorder="1" applyAlignment="1">
      <alignment wrapText="1"/>
    </xf>
    <xf numFmtId="164" fontId="28" fillId="2" borderId="1" xfId="45" applyFont="1" applyFill="1" applyBorder="1" applyAlignment="1">
      <alignment wrapText="1"/>
    </xf>
    <xf numFmtId="164" fontId="28" fillId="0" borderId="2" xfId="45" applyFont="1" applyBorder="1" applyAlignment="1">
      <alignment wrapText="1"/>
    </xf>
    <xf numFmtId="164" fontId="28" fillId="0" borderId="0" xfId="45" applyFont="1" applyBorder="1" applyAlignment="1">
      <alignment wrapText="1"/>
    </xf>
    <xf numFmtId="164" fontId="27" fillId="0" borderId="7" xfId="45" applyFont="1" applyBorder="1" applyAlignment="1">
      <alignment wrapText="1"/>
    </xf>
    <xf numFmtId="164" fontId="28" fillId="0" borderId="7" xfId="45" applyFont="1" applyBorder="1" applyAlignment="1">
      <alignment wrapText="1"/>
    </xf>
    <xf numFmtId="164" fontId="27" fillId="0" borderId="10" xfId="45" applyFont="1" applyBorder="1" applyAlignment="1">
      <alignment wrapText="1"/>
    </xf>
    <xf numFmtId="164" fontId="28" fillId="34" borderId="7" xfId="45" applyFont="1" applyFill="1" applyBorder="1" applyAlignment="1" applyProtection="1">
      <alignment wrapText="1"/>
      <protection locked="0"/>
    </xf>
    <xf numFmtId="164" fontId="27" fillId="34" borderId="7" xfId="45" applyFont="1" applyFill="1" applyBorder="1" applyAlignment="1">
      <alignment wrapText="1"/>
    </xf>
    <xf numFmtId="164" fontId="28" fillId="34" borderId="0" xfId="45" applyFont="1" applyFill="1" applyBorder="1" applyAlignment="1">
      <alignment wrapText="1"/>
    </xf>
    <xf numFmtId="164" fontId="28" fillId="34" borderId="2" xfId="45" applyFont="1" applyFill="1" applyBorder="1" applyAlignment="1">
      <alignment wrapText="1"/>
    </xf>
    <xf numFmtId="164" fontId="28" fillId="34" borderId="1" xfId="45" applyFont="1" applyFill="1" applyBorder="1" applyAlignment="1">
      <alignment wrapText="1"/>
    </xf>
    <xf numFmtId="164" fontId="28" fillId="34" borderId="7" xfId="45" applyFont="1" applyFill="1" applyBorder="1" applyAlignment="1">
      <alignment wrapText="1"/>
    </xf>
    <xf numFmtId="164" fontId="28" fillId="0" borderId="4" xfId="45" applyFont="1" applyBorder="1" applyAlignment="1">
      <alignment wrapText="1"/>
    </xf>
    <xf numFmtId="4" fontId="33" fillId="0" borderId="4" xfId="0" applyNumberFormat="1" applyFont="1" applyBorder="1" applyAlignment="1">
      <alignment wrapText="1"/>
    </xf>
    <xf numFmtId="4" fontId="33" fillId="0" borderId="1" xfId="0" applyNumberFormat="1" applyFont="1" applyBorder="1" applyAlignment="1">
      <alignment wrapText="1"/>
    </xf>
    <xf numFmtId="4" fontId="34" fillId="0" borderId="5" xfId="0" applyNumberFormat="1" applyFont="1" applyBorder="1" applyAlignment="1">
      <alignment wrapText="1"/>
    </xf>
    <xf numFmtId="4" fontId="34" fillId="0" borderId="1" xfId="0" applyNumberFormat="1" applyFont="1" applyBorder="1" applyAlignment="1">
      <alignment wrapText="1"/>
    </xf>
    <xf numFmtId="4" fontId="34" fillId="2" borderId="5" xfId="0" applyNumberFormat="1" applyFont="1" applyFill="1" applyBorder="1" applyAlignment="1">
      <alignment shrinkToFit="1"/>
    </xf>
    <xf numFmtId="4" fontId="34" fillId="2" borderId="1" xfId="0" applyNumberFormat="1" applyFont="1" applyFill="1" applyBorder="1" applyAlignment="1">
      <alignment shrinkToFit="1"/>
    </xf>
    <xf numFmtId="4" fontId="34" fillId="2" borderId="1" xfId="0" applyNumberFormat="1" applyFont="1" applyFill="1" applyBorder="1" applyAlignment="1">
      <alignment wrapText="1"/>
    </xf>
    <xf numFmtId="4" fontId="34" fillId="0" borderId="1" xfId="0" applyNumberFormat="1" applyFont="1" applyBorder="1" applyAlignment="1"/>
    <xf numFmtId="4" fontId="33" fillId="0" borderId="1" xfId="0" applyNumberFormat="1" applyFont="1" applyBorder="1" applyAlignment="1"/>
    <xf numFmtId="4" fontId="33" fillId="0" borderId="7" xfId="0" applyNumberFormat="1" applyFont="1" applyBorder="1" applyAlignment="1"/>
    <xf numFmtId="4" fontId="34" fillId="0" borderId="7" xfId="0" applyNumberFormat="1" applyFont="1" applyBorder="1" applyAlignment="1"/>
    <xf numFmtId="4" fontId="34" fillId="0" borderId="7" xfId="0" applyNumberFormat="1" applyFont="1" applyBorder="1" applyAlignment="1">
      <alignment wrapText="1"/>
    </xf>
    <xf numFmtId="4" fontId="34" fillId="0" borderId="4" xfId="0" applyNumberFormat="1" applyFont="1" applyBorder="1" applyAlignment="1"/>
    <xf numFmtId="4" fontId="34" fillId="34" borderId="7" xfId="0" applyNumberFormat="1" applyFont="1" applyFill="1" applyBorder="1" applyAlignment="1"/>
    <xf numFmtId="165" fontId="33" fillId="0" borderId="4" xfId="46" applyNumberFormat="1" applyFont="1" applyBorder="1" applyAlignment="1">
      <alignment wrapText="1"/>
    </xf>
    <xf numFmtId="4" fontId="33" fillId="34" borderId="7" xfId="0" applyNumberFormat="1" applyFont="1" applyFill="1" applyBorder="1" applyAlignment="1"/>
    <xf numFmtId="4" fontId="34" fillId="34" borderId="1" xfId="0" applyNumberFormat="1" applyFont="1" applyFill="1" applyBorder="1" applyAlignment="1"/>
    <xf numFmtId="4" fontId="34" fillId="34" borderId="1" xfId="0" applyNumberFormat="1" applyFont="1" applyFill="1" applyBorder="1" applyAlignment="1">
      <alignment wrapText="1"/>
    </xf>
    <xf numFmtId="4" fontId="34" fillId="34" borderId="7" xfId="0" applyNumberFormat="1" applyFont="1" applyFill="1" applyBorder="1" applyAlignment="1">
      <alignment wrapText="1"/>
    </xf>
    <xf numFmtId="4" fontId="34" fillId="0" borderId="2" xfId="0" applyNumberFormat="1" applyFont="1" applyBorder="1" applyAlignment="1">
      <alignment wrapText="1"/>
    </xf>
    <xf numFmtId="165" fontId="33" fillId="0" borderId="1" xfId="46" applyNumberFormat="1" applyFont="1" applyBorder="1" applyAlignment="1">
      <alignment wrapText="1"/>
    </xf>
    <xf numFmtId="0" fontId="28" fillId="0" borderId="5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47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 xr:uid="{00000000-0005-0000-0000-000012000000}"/>
    <cellStyle name="xl52" xfId="43" xr:uid="{00000000-0005-0000-0000-000013000000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 xr:uid="{00000000-0005-0000-0000-000026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Процентный" xfId="46" builtinId="5"/>
    <cellStyle name="Связанная ячейка" xfId="40" builtinId="24" customBuiltin="1"/>
    <cellStyle name="Текст предупреждения" xfId="41" builtinId="11" customBuiltin="1"/>
    <cellStyle name="Финансовый" xfId="45" builtinId="3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2"/>
  <sheetViews>
    <sheetView tabSelected="1" workbookViewId="0">
      <selection activeCell="A3" sqref="A3:H3"/>
    </sheetView>
  </sheetViews>
  <sheetFormatPr defaultRowHeight="15" x14ac:dyDescent="0.25"/>
  <cols>
    <col min="1" max="1" width="25.5703125" customWidth="1"/>
    <col min="2" max="2" width="56.5703125" customWidth="1"/>
    <col min="3" max="3" width="17.85546875" customWidth="1"/>
    <col min="4" max="4" width="16.140625" customWidth="1"/>
    <col min="5" max="6" width="15.7109375" customWidth="1"/>
    <col min="7" max="8" width="15.140625" customWidth="1"/>
  </cols>
  <sheetData>
    <row r="1" spans="1:8" x14ac:dyDescent="0.25">
      <c r="B1" s="4"/>
      <c r="C1" s="42"/>
      <c r="D1" s="42"/>
      <c r="E1" s="5"/>
      <c r="F1" s="42"/>
      <c r="G1" s="5"/>
      <c r="H1" s="4"/>
    </row>
    <row r="2" spans="1:8" x14ac:dyDescent="0.25">
      <c r="H2" s="1"/>
    </row>
    <row r="3" spans="1:8" ht="54" customHeight="1" x14ac:dyDescent="0.25">
      <c r="A3" s="92" t="s">
        <v>235</v>
      </c>
      <c r="B3" s="92"/>
      <c r="C3" s="92"/>
      <c r="D3" s="92"/>
      <c r="E3" s="92"/>
      <c r="F3" s="92"/>
      <c r="G3" s="92"/>
      <c r="H3" s="92"/>
    </row>
    <row r="4" spans="1:8" x14ac:dyDescent="0.25">
      <c r="H4" s="2" t="s">
        <v>0</v>
      </c>
    </row>
    <row r="5" spans="1:8" x14ac:dyDescent="0.25">
      <c r="A5" s="93" t="s">
        <v>76</v>
      </c>
      <c r="B5" s="95" t="s">
        <v>1</v>
      </c>
      <c r="C5" s="100" t="s">
        <v>236</v>
      </c>
      <c r="D5" s="100" t="s">
        <v>237</v>
      </c>
      <c r="E5" s="100" t="s">
        <v>192</v>
      </c>
      <c r="F5" s="100" t="s">
        <v>238</v>
      </c>
      <c r="G5" s="100" t="s">
        <v>234</v>
      </c>
      <c r="H5" s="98" t="s">
        <v>239</v>
      </c>
    </row>
    <row r="6" spans="1:8" x14ac:dyDescent="0.25">
      <c r="A6" s="94"/>
      <c r="B6" s="96"/>
      <c r="C6" s="101"/>
      <c r="D6" s="101"/>
      <c r="E6" s="96"/>
      <c r="F6" s="101"/>
      <c r="G6" s="96"/>
      <c r="H6" s="99"/>
    </row>
    <row r="7" spans="1:8" x14ac:dyDescent="0.25">
      <c r="A7" s="94"/>
      <c r="B7" s="97"/>
      <c r="C7" s="102"/>
      <c r="D7" s="102"/>
      <c r="E7" s="97"/>
      <c r="F7" s="102"/>
      <c r="G7" s="97"/>
      <c r="H7" s="99"/>
    </row>
    <row r="8" spans="1:8" x14ac:dyDescent="0.25">
      <c r="A8" s="6" t="s">
        <v>2</v>
      </c>
      <c r="B8" s="7" t="s">
        <v>3</v>
      </c>
      <c r="C8" s="54">
        <v>38340739.390000001</v>
      </c>
      <c r="D8" s="54">
        <f>D9+D15+D21+D30+D33+D42+D49+D54+D58</f>
        <v>49740264.019999988</v>
      </c>
      <c r="E8" s="70">
        <v>50261222</v>
      </c>
      <c r="F8" s="84">
        <f>E8/D8</f>
        <v>1.0104735668429612</v>
      </c>
      <c r="G8" s="70">
        <v>52975712</v>
      </c>
      <c r="H8" s="70">
        <v>56121660</v>
      </c>
    </row>
    <row r="9" spans="1:8" x14ac:dyDescent="0.25">
      <c r="A9" s="6" t="s">
        <v>4</v>
      </c>
      <c r="B9" s="8" t="s">
        <v>5</v>
      </c>
      <c r="C9" s="54">
        <v>28117984.75</v>
      </c>
      <c r="D9" s="54">
        <f>D10</f>
        <v>37904665.649999991</v>
      </c>
      <c r="E9" s="71">
        <v>39847665</v>
      </c>
      <c r="F9" s="84">
        <f t="shared" ref="F9:F80" si="0">E9/D9</f>
        <v>1.0512601632722753</v>
      </c>
      <c r="G9" s="71">
        <v>42519895</v>
      </c>
      <c r="H9" s="71">
        <v>45585100</v>
      </c>
    </row>
    <row r="10" spans="1:8" x14ac:dyDescent="0.25">
      <c r="A10" s="9" t="s">
        <v>6</v>
      </c>
      <c r="B10" s="10" t="s">
        <v>7</v>
      </c>
      <c r="C10" s="55">
        <v>28117984.75</v>
      </c>
      <c r="D10" s="55">
        <f>D11+D12+D13+D14</f>
        <v>37904665.649999991</v>
      </c>
      <c r="E10" s="72">
        <v>39847665</v>
      </c>
      <c r="F10" s="84">
        <f t="shared" si="0"/>
        <v>1.0512601632722753</v>
      </c>
      <c r="G10" s="72">
        <v>42519895</v>
      </c>
      <c r="H10" s="72">
        <v>45585100</v>
      </c>
    </row>
    <row r="11" spans="1:8" ht="63.75" x14ac:dyDescent="0.25">
      <c r="A11" s="9" t="s">
        <v>8</v>
      </c>
      <c r="B11" s="11" t="s">
        <v>9</v>
      </c>
      <c r="C11" s="55">
        <v>27589579.210000001</v>
      </c>
      <c r="D11" s="55">
        <v>37871394.619999997</v>
      </c>
      <c r="E11" s="73">
        <v>39606665</v>
      </c>
      <c r="F11" s="84">
        <f t="shared" si="0"/>
        <v>1.0458200812885723</v>
      </c>
      <c r="G11" s="73">
        <v>42271895</v>
      </c>
      <c r="H11" s="73">
        <v>45331100</v>
      </c>
    </row>
    <row r="12" spans="1:8" ht="84.75" customHeight="1" x14ac:dyDescent="0.25">
      <c r="A12" s="9" t="s">
        <v>10</v>
      </c>
      <c r="B12" s="12" t="s">
        <v>11</v>
      </c>
      <c r="C12" s="55">
        <v>225654.47</v>
      </c>
      <c r="D12" s="55">
        <v>-128046.67</v>
      </c>
      <c r="E12" s="73">
        <v>90500</v>
      </c>
      <c r="F12" s="84">
        <f t="shared" si="0"/>
        <v>-0.70677355373630568</v>
      </c>
      <c r="G12" s="73">
        <v>92300</v>
      </c>
      <c r="H12" s="73">
        <v>95000</v>
      </c>
    </row>
    <row r="13" spans="1:8" ht="38.25" x14ac:dyDescent="0.25">
      <c r="A13" s="9" t="s">
        <v>12</v>
      </c>
      <c r="B13" s="11" t="s">
        <v>13</v>
      </c>
      <c r="C13" s="55">
        <v>201536.11</v>
      </c>
      <c r="D13" s="55">
        <v>146446.39999999999</v>
      </c>
      <c r="E13" s="73">
        <v>132500</v>
      </c>
      <c r="F13" s="84">
        <f t="shared" si="0"/>
        <v>0.9047678877732741</v>
      </c>
      <c r="G13" s="73">
        <v>136700</v>
      </c>
      <c r="H13" s="73">
        <v>140000</v>
      </c>
    </row>
    <row r="14" spans="1:8" ht="76.5" x14ac:dyDescent="0.25">
      <c r="A14" s="9" t="s">
        <v>14</v>
      </c>
      <c r="B14" s="13" t="s">
        <v>15</v>
      </c>
      <c r="C14" s="55">
        <v>101214.96</v>
      </c>
      <c r="D14" s="55">
        <v>14871.3</v>
      </c>
      <c r="E14" s="73">
        <v>18000</v>
      </c>
      <c r="F14" s="84">
        <f t="shared" si="0"/>
        <v>1.2103851041939844</v>
      </c>
      <c r="G14" s="73">
        <v>19000</v>
      </c>
      <c r="H14" s="73">
        <v>19000</v>
      </c>
    </row>
    <row r="15" spans="1:8" ht="25.5" x14ac:dyDescent="0.25">
      <c r="A15" s="22" t="s">
        <v>16</v>
      </c>
      <c r="B15" s="23" t="s">
        <v>17</v>
      </c>
      <c r="C15" s="56">
        <v>5839227.4500000002</v>
      </c>
      <c r="D15" s="56">
        <f>D16</f>
        <v>6310054.4000000004</v>
      </c>
      <c r="E15" s="74">
        <v>7198690</v>
      </c>
      <c r="F15" s="84">
        <f t="shared" si="0"/>
        <v>1.1408285164704759</v>
      </c>
      <c r="G15" s="74">
        <v>7584820</v>
      </c>
      <c r="H15" s="74">
        <v>7641843</v>
      </c>
    </row>
    <row r="16" spans="1:8" ht="25.5" x14ac:dyDescent="0.25">
      <c r="A16" s="24" t="s">
        <v>18</v>
      </c>
      <c r="B16" s="25" t="s">
        <v>77</v>
      </c>
      <c r="C16" s="57">
        <v>5839227.4500000002</v>
      </c>
      <c r="D16" s="57">
        <f>D17+D18+D19+D20</f>
        <v>6310054.4000000004</v>
      </c>
      <c r="E16" s="75">
        <v>7198690</v>
      </c>
      <c r="F16" s="84">
        <f t="shared" si="0"/>
        <v>1.1408285164704759</v>
      </c>
      <c r="G16" s="75">
        <v>7584820</v>
      </c>
      <c r="H16" s="75">
        <v>7641843</v>
      </c>
    </row>
    <row r="17" spans="1:8" ht="89.25" customHeight="1" x14ac:dyDescent="0.25">
      <c r="A17" s="24" t="s">
        <v>152</v>
      </c>
      <c r="B17" s="25" t="s">
        <v>156</v>
      </c>
      <c r="C17" s="57">
        <v>2601757.31</v>
      </c>
      <c r="D17" s="57">
        <v>2910462.35</v>
      </c>
      <c r="E17" s="76">
        <v>3305383</v>
      </c>
      <c r="F17" s="84">
        <f t="shared" si="0"/>
        <v>1.135690004716948</v>
      </c>
      <c r="G17" s="76">
        <v>3486882</v>
      </c>
      <c r="H17" s="77">
        <v>3538031</v>
      </c>
    </row>
    <row r="18" spans="1:8" ht="102" customHeight="1" x14ac:dyDescent="0.25">
      <c r="A18" s="24" t="s">
        <v>153</v>
      </c>
      <c r="B18" s="25" t="s">
        <v>157</v>
      </c>
      <c r="C18" s="57">
        <v>26056.639999999999</v>
      </c>
      <c r="D18" s="57">
        <v>20817.63</v>
      </c>
      <c r="E18" s="76">
        <v>18831</v>
      </c>
      <c r="F18" s="84">
        <f t="shared" si="0"/>
        <v>0.90456982855397083</v>
      </c>
      <c r="G18" s="76">
        <v>19673</v>
      </c>
      <c r="H18" s="77">
        <v>19764</v>
      </c>
    </row>
    <row r="19" spans="1:8" ht="109.5" customHeight="1" x14ac:dyDescent="0.25">
      <c r="A19" s="24" t="s">
        <v>154</v>
      </c>
      <c r="B19" s="25" t="s">
        <v>158</v>
      </c>
      <c r="C19" s="57">
        <v>3795354.74</v>
      </c>
      <c r="D19" s="57">
        <v>3915389.61</v>
      </c>
      <c r="E19" s="76">
        <v>4348043</v>
      </c>
      <c r="F19" s="84">
        <f t="shared" si="0"/>
        <v>1.1105007248563445</v>
      </c>
      <c r="G19" s="76">
        <v>4574982</v>
      </c>
      <c r="H19" s="77">
        <v>4627210</v>
      </c>
    </row>
    <row r="20" spans="1:8" ht="89.25" x14ac:dyDescent="0.25">
      <c r="A20" s="26" t="s">
        <v>155</v>
      </c>
      <c r="B20" s="27" t="s">
        <v>159</v>
      </c>
      <c r="C20" s="57">
        <v>-582941.24</v>
      </c>
      <c r="D20" s="57">
        <v>-536615.18999999994</v>
      </c>
      <c r="E20" s="76">
        <v>-473567</v>
      </c>
      <c r="F20" s="84">
        <f t="shared" si="0"/>
        <v>0.88250763084064032</v>
      </c>
      <c r="G20" s="76">
        <v>-496717</v>
      </c>
      <c r="H20" s="77">
        <v>-543162</v>
      </c>
    </row>
    <row r="21" spans="1:8" x14ac:dyDescent="0.25">
      <c r="A21" s="6" t="s">
        <v>19</v>
      </c>
      <c r="B21" s="7" t="s">
        <v>20</v>
      </c>
      <c r="C21" s="54">
        <v>1350359.53</v>
      </c>
      <c r="D21" s="54">
        <f>D22+D25+D28</f>
        <v>1586224.69</v>
      </c>
      <c r="E21" s="78">
        <v>811567</v>
      </c>
      <c r="F21" s="84">
        <f t="shared" si="0"/>
        <v>0.51163432590372804</v>
      </c>
      <c r="G21" s="79">
        <v>462600</v>
      </c>
      <c r="H21" s="79">
        <v>481320</v>
      </c>
    </row>
    <row r="22" spans="1:8" ht="25.5" x14ac:dyDescent="0.25">
      <c r="A22" s="9" t="s">
        <v>21</v>
      </c>
      <c r="B22" s="11" t="s">
        <v>22</v>
      </c>
      <c r="C22" s="55">
        <v>1121031.3600000001</v>
      </c>
      <c r="D22" s="55">
        <v>1376766.87</v>
      </c>
      <c r="E22" s="77">
        <v>367000</v>
      </c>
      <c r="F22" s="84">
        <f t="shared" si="0"/>
        <v>0.2665665538567179</v>
      </c>
      <c r="G22" s="80">
        <v>0</v>
      </c>
      <c r="H22" s="80">
        <v>0</v>
      </c>
    </row>
    <row r="23" spans="1:8" ht="25.5" x14ac:dyDescent="0.25">
      <c r="A23" s="9" t="s">
        <v>23</v>
      </c>
      <c r="B23" s="11" t="s">
        <v>22</v>
      </c>
      <c r="C23" s="55">
        <v>1119991.6399999999</v>
      </c>
      <c r="D23" s="55">
        <v>1376766.87</v>
      </c>
      <c r="E23" s="73">
        <v>367000</v>
      </c>
      <c r="F23" s="84">
        <f t="shared" si="0"/>
        <v>0.2665665538567179</v>
      </c>
      <c r="G23" s="73">
        <v>0</v>
      </c>
      <c r="H23" s="80">
        <v>0</v>
      </c>
    </row>
    <row r="24" spans="1:8" ht="38.25" x14ac:dyDescent="0.25">
      <c r="A24" s="9" t="s">
        <v>193</v>
      </c>
      <c r="B24" s="21" t="s">
        <v>194</v>
      </c>
      <c r="C24" s="55">
        <v>1039.72</v>
      </c>
      <c r="D24" s="55"/>
      <c r="E24" s="73"/>
      <c r="F24" s="84" t="e">
        <f t="shared" si="0"/>
        <v>#DIV/0!</v>
      </c>
      <c r="G24" s="73"/>
      <c r="H24" s="80"/>
    </row>
    <row r="25" spans="1:8" x14ac:dyDescent="0.25">
      <c r="A25" s="9" t="s">
        <v>24</v>
      </c>
      <c r="B25" s="21" t="s">
        <v>25</v>
      </c>
      <c r="C25" s="55">
        <v>224828.17</v>
      </c>
      <c r="D25" s="55">
        <v>197395.94</v>
      </c>
      <c r="E25" s="77">
        <v>153470</v>
      </c>
      <c r="F25" s="84">
        <f t="shared" si="0"/>
        <v>0.77747293080090707</v>
      </c>
      <c r="G25" s="77">
        <v>159600</v>
      </c>
      <c r="H25" s="77">
        <v>166320</v>
      </c>
    </row>
    <row r="26" spans="1:8" x14ac:dyDescent="0.25">
      <c r="A26" s="9" t="s">
        <v>26</v>
      </c>
      <c r="B26" s="11" t="s">
        <v>25</v>
      </c>
      <c r="C26" s="55">
        <v>224826.99</v>
      </c>
      <c r="D26" s="55">
        <v>197395.94</v>
      </c>
      <c r="E26" s="73">
        <v>153470</v>
      </c>
      <c r="F26" s="84">
        <f t="shared" si="0"/>
        <v>0.77747293080090707</v>
      </c>
      <c r="G26" s="73">
        <v>159600</v>
      </c>
      <c r="H26" s="80">
        <v>166320</v>
      </c>
    </row>
    <row r="27" spans="1:8" ht="25.5" x14ac:dyDescent="0.25">
      <c r="A27" s="9" t="s">
        <v>195</v>
      </c>
      <c r="B27" s="11" t="s">
        <v>196</v>
      </c>
      <c r="C27" s="55">
        <v>1.18</v>
      </c>
      <c r="D27" s="55"/>
      <c r="E27" s="73"/>
      <c r="F27" s="84"/>
      <c r="G27" s="81"/>
      <c r="H27" s="80"/>
    </row>
    <row r="28" spans="1:8" ht="25.5" x14ac:dyDescent="0.25">
      <c r="A28" s="9" t="s">
        <v>165</v>
      </c>
      <c r="B28" s="11" t="s">
        <v>164</v>
      </c>
      <c r="C28" s="55">
        <v>4500</v>
      </c>
      <c r="D28" s="55">
        <v>12061.88</v>
      </c>
      <c r="E28" s="73">
        <v>291000</v>
      </c>
      <c r="F28" s="84"/>
      <c r="G28" s="81">
        <v>303000</v>
      </c>
      <c r="H28" s="80">
        <v>315000</v>
      </c>
    </row>
    <row r="29" spans="1:8" ht="38.25" x14ac:dyDescent="0.25">
      <c r="A29" s="9" t="s">
        <v>163</v>
      </c>
      <c r="B29" s="11" t="s">
        <v>166</v>
      </c>
      <c r="C29" s="55">
        <v>4500</v>
      </c>
      <c r="D29" s="55">
        <v>12061.88</v>
      </c>
      <c r="E29" s="73">
        <v>291000</v>
      </c>
      <c r="F29" s="84"/>
      <c r="G29" s="81">
        <v>303000</v>
      </c>
      <c r="H29" s="80">
        <v>315000</v>
      </c>
    </row>
    <row r="30" spans="1:8" x14ac:dyDescent="0.25">
      <c r="A30" s="6" t="s">
        <v>27</v>
      </c>
      <c r="B30" s="7" t="s">
        <v>28</v>
      </c>
      <c r="C30" s="54">
        <v>210838.95</v>
      </c>
      <c r="D30" s="54">
        <f>D31</f>
        <v>334162.56</v>
      </c>
      <c r="E30" s="78">
        <v>220000</v>
      </c>
      <c r="F30" s="84">
        <f t="shared" si="0"/>
        <v>0.65836220550860036</v>
      </c>
      <c r="G30" s="79">
        <v>225000</v>
      </c>
      <c r="H30" s="79">
        <v>230000</v>
      </c>
    </row>
    <row r="31" spans="1:8" ht="25.5" x14ac:dyDescent="0.25">
      <c r="A31" s="9" t="s">
        <v>29</v>
      </c>
      <c r="B31" s="11" t="s">
        <v>30</v>
      </c>
      <c r="C31" s="55">
        <v>210838.95</v>
      </c>
      <c r="D31" s="55">
        <v>334162.56</v>
      </c>
      <c r="E31" s="77">
        <v>220000</v>
      </c>
      <c r="F31" s="84">
        <f t="shared" si="0"/>
        <v>0.65836220550860036</v>
      </c>
      <c r="G31" s="80">
        <v>225000</v>
      </c>
      <c r="H31" s="80">
        <v>230000</v>
      </c>
    </row>
    <row r="32" spans="1:8" ht="38.25" x14ac:dyDescent="0.25">
      <c r="A32" s="9" t="s">
        <v>31</v>
      </c>
      <c r="B32" s="11" t="s">
        <v>32</v>
      </c>
      <c r="C32" s="55">
        <v>210838.95</v>
      </c>
      <c r="D32" s="55">
        <v>334162.56</v>
      </c>
      <c r="E32" s="73">
        <v>220000</v>
      </c>
      <c r="F32" s="84">
        <f t="shared" si="0"/>
        <v>0.65836220550860036</v>
      </c>
      <c r="G32" s="73">
        <v>225000</v>
      </c>
      <c r="H32" s="80">
        <v>230000</v>
      </c>
    </row>
    <row r="33" spans="1:8" ht="38.25" x14ac:dyDescent="0.25">
      <c r="A33" s="6" t="s">
        <v>33</v>
      </c>
      <c r="B33" s="14" t="s">
        <v>34</v>
      </c>
      <c r="C33" s="54">
        <v>1798859.36</v>
      </c>
      <c r="D33" s="54">
        <f>D34+D39</f>
        <v>1927594.5899999999</v>
      </c>
      <c r="E33" s="78">
        <v>1716557</v>
      </c>
      <c r="F33" s="84">
        <f t="shared" si="0"/>
        <v>0.89051764769686359</v>
      </c>
      <c r="G33" s="79">
        <v>1716557</v>
      </c>
      <c r="H33" s="79">
        <v>1716557</v>
      </c>
    </row>
    <row r="34" spans="1:8" ht="63.75" x14ac:dyDescent="0.25">
      <c r="A34" s="9" t="s">
        <v>35</v>
      </c>
      <c r="B34" s="15" t="s">
        <v>36</v>
      </c>
      <c r="C34" s="55">
        <v>1798859.36</v>
      </c>
      <c r="D34" s="55">
        <f>D35+D37</f>
        <v>1693594.5899999999</v>
      </c>
      <c r="E34" s="77">
        <v>1716557</v>
      </c>
      <c r="F34" s="84">
        <f t="shared" si="0"/>
        <v>1.0135583864849262</v>
      </c>
      <c r="G34" s="80">
        <v>1716557</v>
      </c>
      <c r="H34" s="80">
        <v>1716557</v>
      </c>
    </row>
    <row r="35" spans="1:8" ht="51" x14ac:dyDescent="0.25">
      <c r="A35" s="16" t="s">
        <v>37</v>
      </c>
      <c r="B35" s="15" t="s">
        <v>38</v>
      </c>
      <c r="C35" s="55">
        <v>876131.82</v>
      </c>
      <c r="D35" s="55">
        <v>811824.44</v>
      </c>
      <c r="E35" s="77">
        <v>928224</v>
      </c>
      <c r="F35" s="84">
        <f t="shared" si="0"/>
        <v>1.1433802116132401</v>
      </c>
      <c r="G35" s="80">
        <v>928224</v>
      </c>
      <c r="H35" s="80">
        <v>928224</v>
      </c>
    </row>
    <row r="36" spans="1:8" ht="76.5" x14ac:dyDescent="0.25">
      <c r="A36" s="9" t="s">
        <v>90</v>
      </c>
      <c r="B36" s="15" t="s">
        <v>91</v>
      </c>
      <c r="C36" s="55">
        <v>876131.82</v>
      </c>
      <c r="D36" s="55">
        <v>811824.44</v>
      </c>
      <c r="E36" s="77">
        <v>928224</v>
      </c>
      <c r="F36" s="84">
        <f t="shared" si="0"/>
        <v>1.1433802116132401</v>
      </c>
      <c r="G36" s="80">
        <v>928224</v>
      </c>
      <c r="H36" s="80">
        <v>928224</v>
      </c>
    </row>
    <row r="37" spans="1:8" ht="63.75" x14ac:dyDescent="0.25">
      <c r="A37" s="9" t="s">
        <v>39</v>
      </c>
      <c r="B37" s="15" t="s">
        <v>40</v>
      </c>
      <c r="C37" s="55">
        <v>922727.54</v>
      </c>
      <c r="D37" s="55">
        <v>881770.15</v>
      </c>
      <c r="E37" s="77">
        <v>788333</v>
      </c>
      <c r="F37" s="84">
        <f t="shared" si="0"/>
        <v>0.89403457352236293</v>
      </c>
      <c r="G37" s="80">
        <v>788333</v>
      </c>
      <c r="H37" s="80">
        <v>788333</v>
      </c>
    </row>
    <row r="38" spans="1:8" ht="51" x14ac:dyDescent="0.25">
      <c r="A38" s="16" t="s">
        <v>41</v>
      </c>
      <c r="B38" s="15" t="s">
        <v>42</v>
      </c>
      <c r="C38" s="55">
        <v>922727.54</v>
      </c>
      <c r="D38" s="55">
        <v>881770.15</v>
      </c>
      <c r="E38" s="77">
        <v>788333</v>
      </c>
      <c r="F38" s="84">
        <f t="shared" si="0"/>
        <v>0.89403457352236293</v>
      </c>
      <c r="G38" s="80">
        <v>788333</v>
      </c>
      <c r="H38" s="80">
        <v>788333</v>
      </c>
    </row>
    <row r="39" spans="1:8" ht="25.5" x14ac:dyDescent="0.25">
      <c r="A39" s="9" t="s">
        <v>43</v>
      </c>
      <c r="B39" s="15" t="s">
        <v>44</v>
      </c>
      <c r="C39" s="55"/>
      <c r="D39" s="55">
        <f>D40</f>
        <v>234000</v>
      </c>
      <c r="E39" s="45"/>
      <c r="F39" s="84">
        <f t="shared" si="0"/>
        <v>0</v>
      </c>
      <c r="G39" s="47"/>
      <c r="H39" s="47"/>
    </row>
    <row r="40" spans="1:8" ht="38.25" x14ac:dyDescent="0.25">
      <c r="A40" s="9" t="s">
        <v>45</v>
      </c>
      <c r="B40" s="15" t="s">
        <v>46</v>
      </c>
      <c r="C40" s="55"/>
      <c r="D40" s="61">
        <v>234000</v>
      </c>
      <c r="E40" s="45"/>
      <c r="F40" s="84">
        <f t="shared" si="0"/>
        <v>0</v>
      </c>
      <c r="G40" s="47"/>
      <c r="H40" s="47"/>
    </row>
    <row r="41" spans="1:8" ht="38.25" x14ac:dyDescent="0.25">
      <c r="A41" s="9" t="s">
        <v>47</v>
      </c>
      <c r="B41" s="17" t="s">
        <v>48</v>
      </c>
      <c r="C41" s="55"/>
      <c r="D41" s="59">
        <v>234000</v>
      </c>
      <c r="E41" s="44"/>
      <c r="F41" s="84">
        <f t="shared" si="0"/>
        <v>0</v>
      </c>
      <c r="G41" s="44"/>
      <c r="H41" s="45"/>
    </row>
    <row r="42" spans="1:8" x14ac:dyDescent="0.25">
      <c r="A42" s="6" t="s">
        <v>114</v>
      </c>
      <c r="B42" s="6" t="s">
        <v>49</v>
      </c>
      <c r="C42" s="54">
        <v>200567.13</v>
      </c>
      <c r="D42" s="54">
        <f>D43</f>
        <v>363273.99</v>
      </c>
      <c r="E42" s="78">
        <v>21840</v>
      </c>
      <c r="F42" s="84">
        <f t="shared" si="0"/>
        <v>6.0119911144753305E-2</v>
      </c>
      <c r="G42" s="79">
        <v>21840</v>
      </c>
      <c r="H42" s="79">
        <v>21840</v>
      </c>
    </row>
    <row r="43" spans="1:8" x14ac:dyDescent="0.25">
      <c r="A43" s="9" t="s">
        <v>50</v>
      </c>
      <c r="B43" s="9" t="s">
        <v>51</v>
      </c>
      <c r="C43" s="55">
        <v>200567.13</v>
      </c>
      <c r="D43" s="55">
        <f>D44+D45+D46</f>
        <v>363273.99</v>
      </c>
      <c r="E43" s="77">
        <v>21840</v>
      </c>
      <c r="F43" s="84">
        <f t="shared" si="0"/>
        <v>6.0119911144753305E-2</v>
      </c>
      <c r="G43" s="77">
        <v>21840</v>
      </c>
      <c r="H43" s="77">
        <v>21840</v>
      </c>
    </row>
    <row r="44" spans="1:8" ht="25.5" x14ac:dyDescent="0.25">
      <c r="A44" s="9" t="s">
        <v>52</v>
      </c>
      <c r="B44" s="15" t="s">
        <v>53</v>
      </c>
      <c r="C44" s="58">
        <v>61562.61</v>
      </c>
      <c r="D44" s="58">
        <v>30626.25</v>
      </c>
      <c r="E44" s="73">
        <v>9800</v>
      </c>
      <c r="F44" s="84">
        <f t="shared" si="0"/>
        <v>0.31998693930859967</v>
      </c>
      <c r="G44" s="73">
        <v>9800</v>
      </c>
      <c r="H44" s="80">
        <v>9800</v>
      </c>
    </row>
    <row r="45" spans="1:8" x14ac:dyDescent="0.25">
      <c r="A45" s="9" t="s">
        <v>54</v>
      </c>
      <c r="B45" s="15" t="s">
        <v>55</v>
      </c>
      <c r="C45" s="58">
        <v>22227.56</v>
      </c>
      <c r="D45" s="58">
        <v>2753.54</v>
      </c>
      <c r="E45" s="73">
        <v>1000</v>
      </c>
      <c r="F45" s="84">
        <f t="shared" si="0"/>
        <v>0.36316886625943334</v>
      </c>
      <c r="G45" s="73">
        <v>1000</v>
      </c>
      <c r="H45" s="80">
        <v>1000</v>
      </c>
    </row>
    <row r="46" spans="1:8" x14ac:dyDescent="0.25">
      <c r="A46" s="9" t="s">
        <v>161</v>
      </c>
      <c r="B46" s="15" t="s">
        <v>56</v>
      </c>
      <c r="C46" s="58">
        <v>116776.96000000001</v>
      </c>
      <c r="D46" s="58">
        <f>D47+D48</f>
        <v>329894.2</v>
      </c>
      <c r="E46" s="73">
        <v>11040</v>
      </c>
      <c r="F46" s="84">
        <f t="shared" si="0"/>
        <v>3.3465274624409888E-2</v>
      </c>
      <c r="G46" s="73">
        <v>11040</v>
      </c>
      <c r="H46" s="80">
        <v>11040</v>
      </c>
    </row>
    <row r="47" spans="1:8" x14ac:dyDescent="0.25">
      <c r="A47" s="9" t="s">
        <v>109</v>
      </c>
      <c r="B47" s="15" t="s">
        <v>162</v>
      </c>
      <c r="C47" s="58">
        <v>116776.96000000001</v>
      </c>
      <c r="D47" s="58">
        <v>39931.64</v>
      </c>
      <c r="E47" s="73">
        <v>2000</v>
      </c>
      <c r="F47" s="84">
        <f t="shared" si="0"/>
        <v>5.008559628404944E-2</v>
      </c>
      <c r="G47" s="73">
        <v>2000</v>
      </c>
      <c r="H47" s="80">
        <v>2000</v>
      </c>
    </row>
    <row r="48" spans="1:8" x14ac:dyDescent="0.25">
      <c r="A48" s="9" t="s">
        <v>150</v>
      </c>
      <c r="B48" s="9" t="s">
        <v>151</v>
      </c>
      <c r="C48" s="55"/>
      <c r="D48" s="55">
        <v>289962.56</v>
      </c>
      <c r="E48" s="73">
        <v>9040</v>
      </c>
      <c r="F48" s="84">
        <f t="shared" si="0"/>
        <v>3.1176438778854759E-2</v>
      </c>
      <c r="G48" s="73">
        <v>9040</v>
      </c>
      <c r="H48" s="77">
        <v>9040</v>
      </c>
    </row>
    <row r="49" spans="1:9" ht="25.5" x14ac:dyDescent="0.25">
      <c r="A49" s="6" t="s">
        <v>57</v>
      </c>
      <c r="B49" s="6" t="s">
        <v>58</v>
      </c>
      <c r="C49" s="54">
        <v>135640.39000000001</v>
      </c>
      <c r="D49" s="54">
        <f>D50</f>
        <v>181312.42</v>
      </c>
      <c r="E49" s="78">
        <f t="shared" ref="E49" si="1">E50</f>
        <v>145000</v>
      </c>
      <c r="F49" s="84">
        <f t="shared" si="0"/>
        <v>0.79972458588330564</v>
      </c>
      <c r="G49" s="78">
        <v>145000</v>
      </c>
      <c r="H49" s="78">
        <v>145000</v>
      </c>
      <c r="I49" s="18"/>
    </row>
    <row r="50" spans="1:9" x14ac:dyDescent="0.25">
      <c r="A50" s="9" t="s">
        <v>59</v>
      </c>
      <c r="B50" s="17" t="s">
        <v>60</v>
      </c>
      <c r="C50" s="59">
        <v>135640.39000000001</v>
      </c>
      <c r="D50" s="59">
        <f>D51+D53</f>
        <v>181312.42</v>
      </c>
      <c r="E50" s="77">
        <v>145000</v>
      </c>
      <c r="F50" s="84">
        <f t="shared" si="0"/>
        <v>0.79972458588330564</v>
      </c>
      <c r="G50" s="77">
        <v>145000</v>
      </c>
      <c r="H50" s="77">
        <v>145000</v>
      </c>
      <c r="I50" s="18"/>
    </row>
    <row r="51" spans="1:9" ht="25.5" x14ac:dyDescent="0.25">
      <c r="A51" s="16" t="s">
        <v>160</v>
      </c>
      <c r="B51" s="15" t="s">
        <v>188</v>
      </c>
      <c r="C51" s="58">
        <v>135640.39000000001</v>
      </c>
      <c r="D51" s="58">
        <v>174712.42</v>
      </c>
      <c r="E51" s="77">
        <v>140000</v>
      </c>
      <c r="F51" s="84">
        <f t="shared" si="0"/>
        <v>0.8013168153700807</v>
      </c>
      <c r="G51" s="77">
        <v>140000</v>
      </c>
      <c r="H51" s="77">
        <v>140000</v>
      </c>
      <c r="I51" s="18"/>
    </row>
    <row r="52" spans="1:9" ht="38.25" x14ac:dyDescent="0.25">
      <c r="A52" s="28" t="s">
        <v>189</v>
      </c>
      <c r="B52" s="17" t="s">
        <v>187</v>
      </c>
      <c r="C52" s="55"/>
      <c r="D52" s="55">
        <v>174712.42</v>
      </c>
      <c r="E52" s="82">
        <v>140000</v>
      </c>
      <c r="F52" s="84">
        <f t="shared" si="0"/>
        <v>0.8013168153700807</v>
      </c>
      <c r="G52" s="82">
        <v>140000</v>
      </c>
      <c r="H52" s="82">
        <v>140000</v>
      </c>
      <c r="I52" s="18"/>
    </row>
    <row r="53" spans="1:9" ht="25.5" x14ac:dyDescent="0.25">
      <c r="A53" s="9" t="s">
        <v>190</v>
      </c>
      <c r="B53" s="9" t="s">
        <v>191</v>
      </c>
      <c r="C53" s="55">
        <v>135640.39000000001</v>
      </c>
      <c r="D53" s="55">
        <v>6600</v>
      </c>
      <c r="E53" s="77">
        <v>5000</v>
      </c>
      <c r="F53" s="84">
        <f t="shared" si="0"/>
        <v>0.75757575757575757</v>
      </c>
      <c r="G53" s="77">
        <v>5000</v>
      </c>
      <c r="H53" s="77">
        <v>5000</v>
      </c>
      <c r="I53" s="18"/>
    </row>
    <row r="54" spans="1:9" ht="25.5" x14ac:dyDescent="0.25">
      <c r="A54" s="9" t="s">
        <v>197</v>
      </c>
      <c r="B54" s="6" t="s">
        <v>198</v>
      </c>
      <c r="C54" s="60">
        <v>270305.38</v>
      </c>
      <c r="D54" s="60">
        <f>D55</f>
        <v>593809.82999999996</v>
      </c>
      <c r="E54" s="47"/>
      <c r="F54" s="84">
        <f t="shared" si="0"/>
        <v>0</v>
      </c>
      <c r="G54" s="47"/>
      <c r="H54" s="47"/>
      <c r="I54" s="18"/>
    </row>
    <row r="55" spans="1:9" ht="25.5" x14ac:dyDescent="0.25">
      <c r="A55" s="9" t="s">
        <v>199</v>
      </c>
      <c r="B55" s="9" t="s">
        <v>202</v>
      </c>
      <c r="C55" s="61">
        <v>270305.38</v>
      </c>
      <c r="D55" s="61">
        <v>593809.82999999996</v>
      </c>
      <c r="E55" s="47"/>
      <c r="F55" s="84">
        <f t="shared" si="0"/>
        <v>0</v>
      </c>
      <c r="G55" s="47"/>
      <c r="H55" s="47"/>
      <c r="I55" s="18"/>
    </row>
    <row r="56" spans="1:9" ht="25.5" x14ac:dyDescent="0.25">
      <c r="A56" s="9" t="s">
        <v>200</v>
      </c>
      <c r="B56" s="9" t="s">
        <v>203</v>
      </c>
      <c r="C56" s="61">
        <v>270305.38</v>
      </c>
      <c r="D56" s="61">
        <v>593809.82999999996</v>
      </c>
      <c r="E56" s="47"/>
      <c r="F56" s="84">
        <f t="shared" si="0"/>
        <v>0</v>
      </c>
      <c r="G56" s="47"/>
      <c r="H56" s="47"/>
      <c r="I56" s="18"/>
    </row>
    <row r="57" spans="1:9" ht="51" x14ac:dyDescent="0.25">
      <c r="A57" s="9" t="s">
        <v>201</v>
      </c>
      <c r="B57" s="9" t="s">
        <v>204</v>
      </c>
      <c r="C57" s="61">
        <v>270305.38</v>
      </c>
      <c r="D57" s="61">
        <v>593809.82999999996</v>
      </c>
      <c r="E57" s="47"/>
      <c r="F57" s="84">
        <f t="shared" si="0"/>
        <v>0</v>
      </c>
      <c r="G57" s="47"/>
      <c r="H57" s="47"/>
      <c r="I57" s="18"/>
    </row>
    <row r="58" spans="1:9" x14ac:dyDescent="0.25">
      <c r="A58" s="6" t="s">
        <v>61</v>
      </c>
      <c r="B58" s="6" t="s">
        <v>62</v>
      </c>
      <c r="C58" s="60">
        <v>416956.45</v>
      </c>
      <c r="D58" s="60">
        <f>D59+D61+D63+D65+D67+D69+D71+D73+D75+D77+D79+D81+D83</f>
        <v>539165.8899999999</v>
      </c>
      <c r="E58" s="79">
        <v>300000</v>
      </c>
      <c r="F58" s="84">
        <f t="shared" si="0"/>
        <v>0.55641502098732554</v>
      </c>
      <c r="G58" s="79">
        <v>300000</v>
      </c>
      <c r="H58" s="79">
        <v>300000</v>
      </c>
    </row>
    <row r="59" spans="1:9" ht="51" x14ac:dyDescent="0.25">
      <c r="A59" s="9" t="s">
        <v>240</v>
      </c>
      <c r="B59" s="9" t="s">
        <v>241</v>
      </c>
      <c r="C59" s="60"/>
      <c r="D59" s="61">
        <v>1100</v>
      </c>
      <c r="E59" s="80">
        <v>10000</v>
      </c>
      <c r="F59" s="84">
        <f t="shared" si="0"/>
        <v>9.0909090909090917</v>
      </c>
      <c r="G59" s="80">
        <v>10000</v>
      </c>
      <c r="H59" s="80">
        <v>10000</v>
      </c>
    </row>
    <row r="60" spans="1:9" ht="63.75" x14ac:dyDescent="0.25">
      <c r="A60" s="9" t="s">
        <v>205</v>
      </c>
      <c r="B60" s="9" t="s">
        <v>242</v>
      </c>
      <c r="C60" s="60"/>
      <c r="D60" s="61">
        <v>1100</v>
      </c>
      <c r="E60" s="80">
        <v>10000</v>
      </c>
      <c r="F60" s="84">
        <f t="shared" si="0"/>
        <v>9.0909090909090917</v>
      </c>
      <c r="G60" s="80">
        <v>10000</v>
      </c>
      <c r="H60" s="80">
        <v>10000</v>
      </c>
    </row>
    <row r="61" spans="1:9" ht="63.75" x14ac:dyDescent="0.25">
      <c r="A61" s="9" t="s">
        <v>243</v>
      </c>
      <c r="B61" s="9" t="s">
        <v>244</v>
      </c>
      <c r="C61" s="60"/>
      <c r="D61" s="61">
        <v>27714.01</v>
      </c>
      <c r="E61" s="80">
        <v>30000</v>
      </c>
      <c r="F61" s="84">
        <f t="shared" si="0"/>
        <v>1.0824849958558866</v>
      </c>
      <c r="G61" s="80">
        <v>30000</v>
      </c>
      <c r="H61" s="80">
        <v>30000</v>
      </c>
    </row>
    <row r="62" spans="1:9" ht="76.5" x14ac:dyDescent="0.25">
      <c r="A62" s="9" t="s">
        <v>206</v>
      </c>
      <c r="B62" s="9" t="s">
        <v>245</v>
      </c>
      <c r="C62" s="60"/>
      <c r="D62" s="61">
        <v>27414.01</v>
      </c>
      <c r="E62" s="80">
        <v>30000</v>
      </c>
      <c r="F62" s="84">
        <f t="shared" si="0"/>
        <v>1.0943309643499803</v>
      </c>
      <c r="G62" s="80">
        <v>30000</v>
      </c>
      <c r="H62" s="80">
        <v>30000</v>
      </c>
    </row>
    <row r="63" spans="1:9" ht="51" x14ac:dyDescent="0.25">
      <c r="A63" s="9" t="s">
        <v>246</v>
      </c>
      <c r="B63" s="9" t="s">
        <v>247</v>
      </c>
      <c r="C63" s="60"/>
      <c r="D63" s="61">
        <v>65200</v>
      </c>
      <c r="E63" s="80">
        <v>80000</v>
      </c>
      <c r="F63" s="84">
        <f t="shared" si="0"/>
        <v>1.2269938650306749</v>
      </c>
      <c r="G63" s="80">
        <v>80000</v>
      </c>
      <c r="H63" s="80">
        <v>80000</v>
      </c>
    </row>
    <row r="64" spans="1:9" ht="63.75" x14ac:dyDescent="0.25">
      <c r="A64" s="9" t="s">
        <v>248</v>
      </c>
      <c r="B64" s="9" t="s">
        <v>249</v>
      </c>
      <c r="C64" s="60"/>
      <c r="D64" s="61">
        <v>65200</v>
      </c>
      <c r="E64" s="80">
        <v>80000</v>
      </c>
      <c r="F64" s="84">
        <f t="shared" si="0"/>
        <v>1.2269938650306749</v>
      </c>
      <c r="G64" s="80">
        <v>80000</v>
      </c>
      <c r="H64" s="80">
        <v>80000</v>
      </c>
    </row>
    <row r="65" spans="1:8" ht="51" x14ac:dyDescent="0.25">
      <c r="A65" s="9" t="s">
        <v>250</v>
      </c>
      <c r="B65" s="9" t="s">
        <v>251</v>
      </c>
      <c r="C65" s="60"/>
      <c r="D65" s="61">
        <v>8000</v>
      </c>
      <c r="E65" s="80">
        <v>5000</v>
      </c>
      <c r="F65" s="84">
        <f t="shared" si="0"/>
        <v>0.625</v>
      </c>
      <c r="G65" s="80">
        <v>5000</v>
      </c>
      <c r="H65" s="80">
        <v>5000</v>
      </c>
    </row>
    <row r="66" spans="1:8" ht="76.5" x14ac:dyDescent="0.25">
      <c r="A66" s="9" t="s">
        <v>252</v>
      </c>
      <c r="B66" s="9" t="s">
        <v>253</v>
      </c>
      <c r="C66" s="60"/>
      <c r="D66" s="61">
        <v>8000</v>
      </c>
      <c r="E66" s="80">
        <v>5000</v>
      </c>
      <c r="F66" s="84">
        <f t="shared" si="0"/>
        <v>0.625</v>
      </c>
      <c r="G66" s="80">
        <v>5000</v>
      </c>
      <c r="H66" s="80">
        <v>5000</v>
      </c>
    </row>
    <row r="67" spans="1:8" ht="63.75" x14ac:dyDescent="0.25">
      <c r="A67" s="9" t="s">
        <v>254</v>
      </c>
      <c r="B67" s="9" t="s">
        <v>255</v>
      </c>
      <c r="C67" s="60"/>
      <c r="D67" s="61">
        <v>8500</v>
      </c>
      <c r="E67" s="80">
        <v>20000</v>
      </c>
      <c r="F67" s="84">
        <f t="shared" si="0"/>
        <v>2.3529411764705883</v>
      </c>
      <c r="G67" s="80">
        <v>20000</v>
      </c>
      <c r="H67" s="80">
        <v>20000</v>
      </c>
    </row>
    <row r="68" spans="1:8" ht="76.5" x14ac:dyDescent="0.25">
      <c r="A68" s="9" t="s">
        <v>256</v>
      </c>
      <c r="B68" s="9" t="s">
        <v>257</v>
      </c>
      <c r="C68" s="60"/>
      <c r="D68" s="61">
        <v>8500</v>
      </c>
      <c r="E68" s="80">
        <v>20000</v>
      </c>
      <c r="F68" s="84">
        <f t="shared" si="0"/>
        <v>2.3529411764705883</v>
      </c>
      <c r="G68" s="80">
        <v>20000</v>
      </c>
      <c r="H68" s="80">
        <v>20000</v>
      </c>
    </row>
    <row r="69" spans="1:8" ht="51" x14ac:dyDescent="0.25">
      <c r="A69" s="9" t="s">
        <v>299</v>
      </c>
      <c r="B69" s="9" t="s">
        <v>301</v>
      </c>
      <c r="C69" s="60"/>
      <c r="D69" s="61">
        <v>1500</v>
      </c>
      <c r="E69" s="80"/>
      <c r="F69" s="84"/>
      <c r="G69" s="80"/>
      <c r="H69" s="80"/>
    </row>
    <row r="70" spans="1:8" ht="76.5" x14ac:dyDescent="0.25">
      <c r="A70" s="9" t="s">
        <v>300</v>
      </c>
      <c r="B70" s="9" t="s">
        <v>302</v>
      </c>
      <c r="C70" s="60"/>
      <c r="D70" s="61">
        <v>1500</v>
      </c>
      <c r="E70" s="80"/>
      <c r="F70" s="84"/>
      <c r="G70" s="80"/>
      <c r="H70" s="80"/>
    </row>
    <row r="71" spans="1:8" ht="51" x14ac:dyDescent="0.25">
      <c r="A71" s="9" t="s">
        <v>297</v>
      </c>
      <c r="B71" s="9" t="s">
        <v>303</v>
      </c>
      <c r="C71" s="60"/>
      <c r="D71" s="61">
        <v>2000</v>
      </c>
      <c r="E71" s="80"/>
      <c r="F71" s="84"/>
      <c r="G71" s="80"/>
      <c r="H71" s="80"/>
    </row>
    <row r="72" spans="1:8" ht="63.75" x14ac:dyDescent="0.25">
      <c r="A72" s="9" t="s">
        <v>298</v>
      </c>
      <c r="B72" s="9" t="s">
        <v>304</v>
      </c>
      <c r="C72" s="60"/>
      <c r="D72" s="61">
        <v>2000</v>
      </c>
      <c r="E72" s="80"/>
      <c r="F72" s="84"/>
      <c r="G72" s="80"/>
      <c r="H72" s="80"/>
    </row>
    <row r="73" spans="1:8" ht="38.25" x14ac:dyDescent="0.25">
      <c r="A73" s="9" t="s">
        <v>258</v>
      </c>
      <c r="B73" s="9" t="s">
        <v>259</v>
      </c>
      <c r="C73" s="60"/>
      <c r="D73" s="61">
        <v>27604.01</v>
      </c>
      <c r="E73" s="80">
        <v>20000</v>
      </c>
      <c r="F73" s="84">
        <f t="shared" si="0"/>
        <v>0.72453241395000223</v>
      </c>
      <c r="G73" s="80">
        <v>20000</v>
      </c>
      <c r="H73" s="80">
        <v>20000</v>
      </c>
    </row>
    <row r="74" spans="1:8" ht="63.75" x14ac:dyDescent="0.25">
      <c r="A74" s="9" t="s">
        <v>260</v>
      </c>
      <c r="B74" s="9" t="s">
        <v>261</v>
      </c>
      <c r="C74" s="60"/>
      <c r="D74" s="61">
        <v>27604.01</v>
      </c>
      <c r="E74" s="80">
        <v>20000</v>
      </c>
      <c r="F74" s="84">
        <f t="shared" si="0"/>
        <v>0.72453241395000223</v>
      </c>
      <c r="G74" s="80">
        <v>20000</v>
      </c>
      <c r="H74" s="80">
        <v>20000</v>
      </c>
    </row>
    <row r="75" spans="1:8" ht="51" x14ac:dyDescent="0.25">
      <c r="A75" s="9" t="s">
        <v>262</v>
      </c>
      <c r="B75" s="9" t="s">
        <v>263</v>
      </c>
      <c r="C75" s="60"/>
      <c r="D75" s="61">
        <v>79148.95</v>
      </c>
      <c r="E75" s="80">
        <v>80000</v>
      </c>
      <c r="F75" s="84">
        <f t="shared" si="0"/>
        <v>1.0107525115620613</v>
      </c>
      <c r="G75" s="80">
        <v>80000</v>
      </c>
      <c r="H75" s="80">
        <v>80000</v>
      </c>
    </row>
    <row r="76" spans="1:8" ht="76.5" x14ac:dyDescent="0.25">
      <c r="A76" s="9" t="s">
        <v>207</v>
      </c>
      <c r="B76" s="9" t="s">
        <v>264</v>
      </c>
      <c r="C76" s="60"/>
      <c r="D76" s="61">
        <v>79148.95</v>
      </c>
      <c r="E76" s="80">
        <v>80000</v>
      </c>
      <c r="F76" s="84">
        <f t="shared" si="0"/>
        <v>1.0107525115620613</v>
      </c>
      <c r="G76" s="80">
        <v>80000</v>
      </c>
      <c r="H76" s="80">
        <v>80000</v>
      </c>
    </row>
    <row r="77" spans="1:8" ht="89.25" x14ac:dyDescent="0.25">
      <c r="A77" s="9" t="s">
        <v>265</v>
      </c>
      <c r="B77" s="9" t="s">
        <v>266</v>
      </c>
      <c r="C77" s="60"/>
      <c r="D77" s="61">
        <v>205000</v>
      </c>
      <c r="E77" s="80">
        <v>50000</v>
      </c>
      <c r="F77" s="84">
        <f t="shared" si="0"/>
        <v>0.24390243902439024</v>
      </c>
      <c r="G77" s="80">
        <v>50000</v>
      </c>
      <c r="H77" s="80">
        <v>50000</v>
      </c>
    </row>
    <row r="78" spans="1:8" ht="74.25" customHeight="1" x14ac:dyDescent="0.25">
      <c r="A78" s="9" t="s">
        <v>267</v>
      </c>
      <c r="B78" s="9" t="s">
        <v>268</v>
      </c>
      <c r="C78" s="61"/>
      <c r="D78" s="61">
        <v>205000</v>
      </c>
      <c r="E78" s="81">
        <v>50000</v>
      </c>
      <c r="F78" s="84">
        <f t="shared" si="0"/>
        <v>0.24390243902439024</v>
      </c>
      <c r="G78" s="81">
        <v>50000</v>
      </c>
      <c r="H78" s="81">
        <v>50000</v>
      </c>
    </row>
    <row r="79" spans="1:8" ht="90.75" customHeight="1" x14ac:dyDescent="0.25">
      <c r="A79" s="9" t="s">
        <v>269</v>
      </c>
      <c r="B79" s="9" t="s">
        <v>270</v>
      </c>
      <c r="C79" s="61"/>
      <c r="D79" s="61">
        <v>5000</v>
      </c>
      <c r="E79" s="81">
        <v>5000</v>
      </c>
      <c r="F79" s="84">
        <f t="shared" si="0"/>
        <v>1</v>
      </c>
      <c r="G79" s="81">
        <v>5000</v>
      </c>
      <c r="H79" s="81">
        <v>5000</v>
      </c>
    </row>
    <row r="80" spans="1:8" ht="84.75" customHeight="1" x14ac:dyDescent="0.25">
      <c r="A80" s="9" t="s">
        <v>271</v>
      </c>
      <c r="B80" s="9" t="s">
        <v>272</v>
      </c>
      <c r="C80" s="55"/>
      <c r="D80" s="55">
        <v>5000</v>
      </c>
      <c r="E80" s="73">
        <v>5000</v>
      </c>
      <c r="F80" s="84">
        <f t="shared" si="0"/>
        <v>1</v>
      </c>
      <c r="G80" s="73">
        <v>5000</v>
      </c>
      <c r="H80" s="73">
        <v>5000</v>
      </c>
    </row>
    <row r="81" spans="1:8" ht="84.75" customHeight="1" x14ac:dyDescent="0.25">
      <c r="A81" s="9" t="s">
        <v>277</v>
      </c>
      <c r="B81" s="9" t="s">
        <v>278</v>
      </c>
      <c r="C81" s="61"/>
      <c r="D81" s="61">
        <v>104429.73</v>
      </c>
      <c r="E81" s="81"/>
      <c r="F81" s="84"/>
      <c r="G81" s="81"/>
      <c r="H81" s="81"/>
    </row>
    <row r="82" spans="1:8" ht="84.75" customHeight="1" x14ac:dyDescent="0.25">
      <c r="A82" s="9" t="s">
        <v>279</v>
      </c>
      <c r="B82" s="9" t="s">
        <v>280</v>
      </c>
      <c r="C82" s="61"/>
      <c r="D82" s="61">
        <v>104429.73</v>
      </c>
      <c r="E82" s="81"/>
      <c r="F82" s="84"/>
      <c r="G82" s="81"/>
      <c r="H82" s="81"/>
    </row>
    <row r="83" spans="1:8" ht="84.75" customHeight="1" x14ac:dyDescent="0.25">
      <c r="A83" s="9" t="s">
        <v>283</v>
      </c>
      <c r="B83" s="9" t="s">
        <v>284</v>
      </c>
      <c r="C83" s="61"/>
      <c r="D83" s="61">
        <v>3969.19</v>
      </c>
      <c r="E83" s="81"/>
      <c r="F83" s="84"/>
      <c r="G83" s="81"/>
      <c r="H83" s="81"/>
    </row>
    <row r="84" spans="1:8" ht="84.75" customHeight="1" x14ac:dyDescent="0.25">
      <c r="A84" s="9" t="s">
        <v>281</v>
      </c>
      <c r="B84" s="9" t="s">
        <v>282</v>
      </c>
      <c r="C84" s="61"/>
      <c r="D84" s="61">
        <v>3969.19</v>
      </c>
      <c r="E84" s="81"/>
      <c r="F84" s="84"/>
      <c r="G84" s="81"/>
      <c r="H84" s="81"/>
    </row>
    <row r="85" spans="1:8" ht="84.75" customHeight="1" x14ac:dyDescent="0.25">
      <c r="A85" s="9" t="s">
        <v>209</v>
      </c>
      <c r="B85" s="9" t="s">
        <v>208</v>
      </c>
      <c r="C85" s="61">
        <v>5600</v>
      </c>
      <c r="D85" s="49"/>
      <c r="E85" s="48"/>
      <c r="F85" s="84"/>
      <c r="G85" s="48"/>
      <c r="H85" s="48"/>
    </row>
    <row r="86" spans="1:8" ht="84.75" customHeight="1" x14ac:dyDescent="0.25">
      <c r="A86" s="9" t="s">
        <v>210</v>
      </c>
      <c r="B86" s="9" t="s">
        <v>221</v>
      </c>
      <c r="C86" s="61">
        <v>5000</v>
      </c>
      <c r="D86" s="49"/>
      <c r="E86" s="48"/>
      <c r="F86" s="84"/>
      <c r="G86" s="48"/>
      <c r="H86" s="48"/>
    </row>
    <row r="87" spans="1:8" ht="84.75" customHeight="1" x14ac:dyDescent="0.25">
      <c r="A87" s="9" t="s">
        <v>211</v>
      </c>
      <c r="B87" s="9" t="s">
        <v>222</v>
      </c>
      <c r="C87" s="61">
        <v>600</v>
      </c>
      <c r="D87" s="49"/>
      <c r="E87" s="48"/>
      <c r="F87" s="84"/>
      <c r="G87" s="48"/>
      <c r="H87" s="48"/>
    </row>
    <row r="88" spans="1:8" ht="84.75" customHeight="1" x14ac:dyDescent="0.25">
      <c r="A88" s="9" t="s">
        <v>212</v>
      </c>
      <c r="B88" s="9" t="s">
        <v>223</v>
      </c>
      <c r="C88" s="61">
        <v>202500</v>
      </c>
      <c r="D88" s="49"/>
      <c r="E88" s="48"/>
      <c r="F88" s="84"/>
      <c r="G88" s="48"/>
      <c r="H88" s="48"/>
    </row>
    <row r="89" spans="1:8" ht="84.75" customHeight="1" x14ac:dyDescent="0.25">
      <c r="A89" s="9" t="s">
        <v>213</v>
      </c>
      <c r="B89" s="9" t="s">
        <v>224</v>
      </c>
      <c r="C89" s="61">
        <v>202500</v>
      </c>
      <c r="D89" s="49"/>
      <c r="E89" s="48"/>
      <c r="F89" s="84"/>
      <c r="G89" s="48"/>
      <c r="H89" s="48"/>
    </row>
    <row r="90" spans="1:8" ht="84.75" customHeight="1" x14ac:dyDescent="0.25">
      <c r="A90" s="9" t="s">
        <v>214</v>
      </c>
      <c r="B90" s="9" t="s">
        <v>225</v>
      </c>
      <c r="C90" s="61">
        <v>10060</v>
      </c>
      <c r="D90" s="49"/>
      <c r="E90" s="48"/>
      <c r="F90" s="84"/>
      <c r="G90" s="48"/>
      <c r="H90" s="48"/>
    </row>
    <row r="91" spans="1:8" ht="51" customHeight="1" x14ac:dyDescent="0.25">
      <c r="A91" s="9" t="s">
        <v>215</v>
      </c>
      <c r="B91" s="9" t="s">
        <v>229</v>
      </c>
      <c r="C91" s="61">
        <v>10060</v>
      </c>
      <c r="D91" s="49"/>
      <c r="E91" s="48"/>
      <c r="F91" s="84"/>
      <c r="G91" s="48"/>
      <c r="H91" s="48"/>
    </row>
    <row r="92" spans="1:8" ht="84.75" customHeight="1" x14ac:dyDescent="0.25">
      <c r="A92" s="9" t="s">
        <v>216</v>
      </c>
      <c r="B92" s="9" t="s">
        <v>226</v>
      </c>
      <c r="C92" s="61">
        <v>15100</v>
      </c>
      <c r="D92" s="49"/>
      <c r="E92" s="48"/>
      <c r="F92" s="84"/>
      <c r="G92" s="48"/>
      <c r="H92" s="48"/>
    </row>
    <row r="93" spans="1:8" ht="84.75" customHeight="1" x14ac:dyDescent="0.25">
      <c r="A93" s="9" t="s">
        <v>217</v>
      </c>
      <c r="B93" s="9" t="s">
        <v>230</v>
      </c>
      <c r="C93" s="61">
        <v>15000</v>
      </c>
      <c r="D93" s="49"/>
      <c r="E93" s="48"/>
      <c r="F93" s="84"/>
      <c r="G93" s="48"/>
      <c r="H93" s="48"/>
    </row>
    <row r="94" spans="1:8" ht="84.75" customHeight="1" x14ac:dyDescent="0.25">
      <c r="A94" s="9" t="s">
        <v>218</v>
      </c>
      <c r="B94" s="9" t="s">
        <v>231</v>
      </c>
      <c r="C94" s="61">
        <v>15000</v>
      </c>
      <c r="D94" s="49"/>
      <c r="E94" s="48"/>
      <c r="F94" s="84"/>
      <c r="G94" s="48"/>
      <c r="H94" s="48"/>
    </row>
    <row r="95" spans="1:8" ht="84.75" customHeight="1" x14ac:dyDescent="0.25">
      <c r="A95" s="9" t="s">
        <v>232</v>
      </c>
      <c r="B95" s="9" t="s">
        <v>233</v>
      </c>
      <c r="C95" s="61">
        <v>19300</v>
      </c>
      <c r="D95" s="49"/>
      <c r="E95" s="48"/>
      <c r="F95" s="84"/>
      <c r="G95" s="48"/>
      <c r="H95" s="48"/>
    </row>
    <row r="96" spans="1:8" ht="54" customHeight="1" x14ac:dyDescent="0.25">
      <c r="A96" s="9" t="s">
        <v>219</v>
      </c>
      <c r="B96" s="9" t="s">
        <v>227</v>
      </c>
      <c r="C96" s="61">
        <v>149396.45000000001</v>
      </c>
      <c r="D96" s="49"/>
      <c r="E96" s="48"/>
      <c r="F96" s="84"/>
      <c r="G96" s="48"/>
      <c r="H96" s="48"/>
    </row>
    <row r="97" spans="1:8" ht="60" customHeight="1" x14ac:dyDescent="0.25">
      <c r="A97" s="9" t="s">
        <v>220</v>
      </c>
      <c r="B97" s="9" t="s">
        <v>228</v>
      </c>
      <c r="C97" s="61">
        <v>149396.45000000001</v>
      </c>
      <c r="D97" s="49"/>
      <c r="E97" s="48"/>
      <c r="F97" s="84"/>
      <c r="G97" s="48"/>
      <c r="H97" s="48"/>
    </row>
    <row r="98" spans="1:8" x14ac:dyDescent="0.25">
      <c r="A98" s="6" t="s">
        <v>63</v>
      </c>
      <c r="B98" s="19" t="s">
        <v>64</v>
      </c>
      <c r="C98" s="60">
        <v>113210198.75</v>
      </c>
      <c r="D98" s="60">
        <f>D99</f>
        <v>138126382.56999999</v>
      </c>
      <c r="E98" s="79">
        <v>124888266.23</v>
      </c>
      <c r="F98" s="84">
        <f t="shared" ref="F98:F166" si="2">E98/D98</f>
        <v>0.90415939305953263</v>
      </c>
      <c r="G98" s="79">
        <v>108354388.88</v>
      </c>
      <c r="H98" s="79">
        <v>100037411.88</v>
      </c>
    </row>
    <row r="99" spans="1:8" ht="25.5" x14ac:dyDescent="0.25">
      <c r="A99" s="6" t="s">
        <v>65</v>
      </c>
      <c r="B99" s="19" t="s">
        <v>66</v>
      </c>
      <c r="C99" s="60">
        <v>113210198.75</v>
      </c>
      <c r="D99" s="60">
        <f>D100+D109+D130+D159</f>
        <v>138126382.56999999</v>
      </c>
      <c r="E99" s="79">
        <v>124888266.23</v>
      </c>
      <c r="F99" s="84">
        <f t="shared" si="2"/>
        <v>0.90415939305953263</v>
      </c>
      <c r="G99" s="79">
        <v>108354388.88</v>
      </c>
      <c r="H99" s="79">
        <v>100037411.88</v>
      </c>
    </row>
    <row r="100" spans="1:8" x14ac:dyDescent="0.25">
      <c r="A100" s="20" t="s">
        <v>117</v>
      </c>
      <c r="B100" s="19" t="s">
        <v>112</v>
      </c>
      <c r="C100" s="60">
        <v>38016953.5</v>
      </c>
      <c r="D100" s="60">
        <f>D101+D103+D105+D107</f>
        <v>31903960</v>
      </c>
      <c r="E100" s="79">
        <v>27021200</v>
      </c>
      <c r="F100" s="84">
        <f t="shared" si="2"/>
        <v>0.84695442195890414</v>
      </c>
      <c r="G100" s="79">
        <v>14210000</v>
      </c>
      <c r="H100" s="79">
        <v>2796000</v>
      </c>
    </row>
    <row r="101" spans="1:8" x14ac:dyDescent="0.25">
      <c r="A101" s="9" t="s">
        <v>118</v>
      </c>
      <c r="B101" s="12" t="s">
        <v>67</v>
      </c>
      <c r="C101" s="59">
        <v>8417000</v>
      </c>
      <c r="D101" s="59">
        <v>16414000</v>
      </c>
      <c r="E101" s="77">
        <v>14621000</v>
      </c>
      <c r="F101" s="84">
        <f t="shared" si="2"/>
        <v>0.89076398196661388</v>
      </c>
      <c r="G101" s="77">
        <v>14210000</v>
      </c>
      <c r="H101" s="77">
        <v>2796000</v>
      </c>
    </row>
    <row r="102" spans="1:8" ht="25.5" x14ac:dyDescent="0.25">
      <c r="A102" s="16" t="s">
        <v>119</v>
      </c>
      <c r="B102" s="21" t="s">
        <v>68</v>
      </c>
      <c r="C102" s="61">
        <v>8417000</v>
      </c>
      <c r="D102" s="61">
        <v>16414000</v>
      </c>
      <c r="E102" s="81">
        <v>14621000</v>
      </c>
      <c r="F102" s="84">
        <f t="shared" si="2"/>
        <v>0.89076398196661388</v>
      </c>
      <c r="G102" s="81">
        <v>14210000</v>
      </c>
      <c r="H102" s="80">
        <v>2796000</v>
      </c>
    </row>
    <row r="103" spans="1:8" ht="25.5" x14ac:dyDescent="0.25">
      <c r="A103" s="9" t="s">
        <v>120</v>
      </c>
      <c r="B103" s="12" t="s">
        <v>69</v>
      </c>
      <c r="C103" s="59">
        <v>26639953.5</v>
      </c>
      <c r="D103" s="59">
        <v>13263000</v>
      </c>
      <c r="E103" s="77">
        <v>12400200</v>
      </c>
      <c r="F103" s="84">
        <f t="shared" si="2"/>
        <v>0.93494684460529287</v>
      </c>
      <c r="G103" s="77">
        <f t="shared" ref="G103" si="3">G104</f>
        <v>0</v>
      </c>
      <c r="H103" s="77">
        <f>H104</f>
        <v>0</v>
      </c>
    </row>
    <row r="104" spans="1:8" ht="25.5" x14ac:dyDescent="0.25">
      <c r="A104" s="9" t="s">
        <v>121</v>
      </c>
      <c r="B104" s="21" t="s">
        <v>70</v>
      </c>
      <c r="C104" s="61">
        <v>28639953.5</v>
      </c>
      <c r="D104" s="61">
        <v>13263000</v>
      </c>
      <c r="E104" s="81">
        <v>12400200</v>
      </c>
      <c r="F104" s="84">
        <f t="shared" si="2"/>
        <v>0.93494684460529287</v>
      </c>
      <c r="G104" s="81">
        <v>0</v>
      </c>
      <c r="H104" s="80">
        <v>0</v>
      </c>
    </row>
    <row r="105" spans="1:8" ht="76.5" x14ac:dyDescent="0.25">
      <c r="A105" s="9" t="s">
        <v>285</v>
      </c>
      <c r="B105" s="21" t="s">
        <v>288</v>
      </c>
      <c r="C105" s="55"/>
      <c r="D105" s="55">
        <v>71960</v>
      </c>
      <c r="E105" s="81"/>
      <c r="F105" s="84"/>
      <c r="G105" s="81"/>
      <c r="H105" s="80"/>
    </row>
    <row r="106" spans="1:8" ht="76.5" x14ac:dyDescent="0.25">
      <c r="A106" s="9" t="s">
        <v>286</v>
      </c>
      <c r="B106" s="21" t="s">
        <v>287</v>
      </c>
      <c r="C106" s="55"/>
      <c r="D106" s="55">
        <v>71960</v>
      </c>
      <c r="E106" s="81"/>
      <c r="F106" s="84"/>
      <c r="G106" s="81"/>
      <c r="H106" s="80"/>
    </row>
    <row r="107" spans="1:8" x14ac:dyDescent="0.25">
      <c r="A107" s="91" t="s">
        <v>122</v>
      </c>
      <c r="B107" s="12" t="s">
        <v>110</v>
      </c>
      <c r="C107" s="59">
        <v>960000</v>
      </c>
      <c r="D107" s="59">
        <v>2155000</v>
      </c>
      <c r="E107" s="77">
        <v>0</v>
      </c>
      <c r="F107" s="84">
        <f t="shared" si="2"/>
        <v>0</v>
      </c>
      <c r="G107" s="77">
        <f t="shared" ref="G107" si="4">G108</f>
        <v>0</v>
      </c>
      <c r="H107" s="77">
        <f>H108</f>
        <v>0</v>
      </c>
    </row>
    <row r="108" spans="1:8" x14ac:dyDescent="0.25">
      <c r="A108" s="9" t="s">
        <v>123</v>
      </c>
      <c r="B108" s="21" t="s">
        <v>111</v>
      </c>
      <c r="C108" s="61">
        <v>960000</v>
      </c>
      <c r="D108" s="61">
        <v>2155000</v>
      </c>
      <c r="E108" s="81">
        <v>0</v>
      </c>
      <c r="F108" s="84">
        <f t="shared" si="2"/>
        <v>0</v>
      </c>
      <c r="G108" s="81">
        <v>0</v>
      </c>
      <c r="H108" s="80">
        <v>0</v>
      </c>
    </row>
    <row r="109" spans="1:8" ht="25.5" x14ac:dyDescent="0.25">
      <c r="A109" s="30" t="s">
        <v>124</v>
      </c>
      <c r="B109" s="31" t="s">
        <v>86</v>
      </c>
      <c r="C109" s="62">
        <v>6314487.0800000001</v>
      </c>
      <c r="D109" s="62">
        <f>D112+D114+D116+D118+D120+D122+D124</f>
        <v>24918057.059999999</v>
      </c>
      <c r="E109" s="79">
        <v>13662204.92</v>
      </c>
      <c r="F109" s="84">
        <f t="shared" si="2"/>
        <v>0.54828532124727392</v>
      </c>
      <c r="G109" s="79">
        <v>9633144.1999999993</v>
      </c>
      <c r="H109" s="79">
        <v>12579492.199999999</v>
      </c>
    </row>
    <row r="110" spans="1:8" ht="51" customHeight="1" x14ac:dyDescent="0.25">
      <c r="A110" s="32" t="s">
        <v>97</v>
      </c>
      <c r="B110" s="32" t="s">
        <v>93</v>
      </c>
      <c r="C110" s="63">
        <v>1753323.98</v>
      </c>
      <c r="D110" s="63"/>
      <c r="E110" s="47"/>
      <c r="F110" s="84"/>
      <c r="G110" s="47"/>
      <c r="H110" s="46"/>
    </row>
    <row r="111" spans="1:8" ht="65.25" customHeight="1" x14ac:dyDescent="0.25">
      <c r="A111" s="32" t="s">
        <v>98</v>
      </c>
      <c r="B111" s="32" t="s">
        <v>94</v>
      </c>
      <c r="C111" s="63">
        <v>1753323.98</v>
      </c>
      <c r="D111" s="63"/>
      <c r="E111" s="47"/>
      <c r="F111" s="84"/>
      <c r="G111" s="47"/>
      <c r="H111" s="46"/>
    </row>
    <row r="112" spans="1:8" ht="66" customHeight="1" x14ac:dyDescent="0.25">
      <c r="A112" s="9" t="s">
        <v>99</v>
      </c>
      <c r="B112" s="33" t="s">
        <v>95</v>
      </c>
      <c r="C112" s="61">
        <v>1754600</v>
      </c>
      <c r="D112" s="61">
        <v>14676913.74</v>
      </c>
      <c r="E112" s="83">
        <v>7115819</v>
      </c>
      <c r="F112" s="84">
        <f t="shared" si="2"/>
        <v>0.48483074344211552</v>
      </c>
      <c r="G112" s="83">
        <v>5256761</v>
      </c>
      <c r="H112" s="83">
        <v>8341596</v>
      </c>
    </row>
    <row r="113" spans="1:8" ht="72.75" customHeight="1" x14ac:dyDescent="0.25">
      <c r="A113" s="9" t="s">
        <v>100</v>
      </c>
      <c r="B113" s="33" t="s">
        <v>96</v>
      </c>
      <c r="C113" s="61">
        <v>1754600</v>
      </c>
      <c r="D113" s="61">
        <v>14676913.74</v>
      </c>
      <c r="E113" s="83">
        <v>7115819</v>
      </c>
      <c r="F113" s="84">
        <f t="shared" si="2"/>
        <v>0.48483074344211552</v>
      </c>
      <c r="G113" s="83">
        <v>5256761</v>
      </c>
      <c r="H113" s="83">
        <v>8341596</v>
      </c>
    </row>
    <row r="114" spans="1:8" ht="72.75" customHeight="1" x14ac:dyDescent="0.25">
      <c r="A114" s="9" t="s">
        <v>169</v>
      </c>
      <c r="B114" s="33" t="s">
        <v>170</v>
      </c>
      <c r="C114" s="61"/>
      <c r="D114" s="61">
        <v>2498745.02</v>
      </c>
      <c r="E114" s="83"/>
      <c r="F114" s="84">
        <f t="shared" si="2"/>
        <v>0</v>
      </c>
      <c r="G114" s="83"/>
      <c r="H114" s="83"/>
    </row>
    <row r="115" spans="1:8" ht="72.75" customHeight="1" x14ac:dyDescent="0.25">
      <c r="A115" s="9" t="s">
        <v>168</v>
      </c>
      <c r="B115" s="33" t="s">
        <v>186</v>
      </c>
      <c r="C115" s="61"/>
      <c r="D115" s="61">
        <v>2498745.02</v>
      </c>
      <c r="E115" s="83"/>
      <c r="F115" s="84">
        <f t="shared" si="2"/>
        <v>0</v>
      </c>
      <c r="G115" s="83"/>
      <c r="H115" s="83"/>
    </row>
    <row r="116" spans="1:8" ht="39" x14ac:dyDescent="0.25">
      <c r="A116" s="9" t="s">
        <v>125</v>
      </c>
      <c r="B116" s="33" t="s">
        <v>101</v>
      </c>
      <c r="C116" s="61">
        <v>1100000</v>
      </c>
      <c r="D116" s="61">
        <v>833701</v>
      </c>
      <c r="E116" s="83">
        <v>500000</v>
      </c>
      <c r="F116" s="84">
        <f t="shared" si="2"/>
        <v>0.59973539674295706</v>
      </c>
      <c r="G116" s="83">
        <v>1063830</v>
      </c>
      <c r="H116" s="83">
        <v>8341596</v>
      </c>
    </row>
    <row r="117" spans="1:8" ht="51.75" x14ac:dyDescent="0.25">
      <c r="A117" s="9" t="s">
        <v>126</v>
      </c>
      <c r="B117" s="33" t="s">
        <v>102</v>
      </c>
      <c r="C117" s="61">
        <v>1100000</v>
      </c>
      <c r="D117" s="61">
        <v>833701</v>
      </c>
      <c r="E117" s="83">
        <v>500000</v>
      </c>
      <c r="F117" s="84">
        <f t="shared" si="2"/>
        <v>0.59973539674295706</v>
      </c>
      <c r="G117" s="83">
        <v>1063830</v>
      </c>
      <c r="H117" s="83">
        <v>8341596</v>
      </c>
    </row>
    <row r="118" spans="1:8" ht="26.25" x14ac:dyDescent="0.25">
      <c r="A118" s="9" t="s">
        <v>127</v>
      </c>
      <c r="B118" s="33" t="s">
        <v>103</v>
      </c>
      <c r="C118" s="61">
        <v>990000</v>
      </c>
      <c r="D118" s="61">
        <v>420000</v>
      </c>
      <c r="E118" s="83">
        <v>337500</v>
      </c>
      <c r="F118" s="84">
        <f t="shared" si="2"/>
        <v>0.8035714285714286</v>
      </c>
      <c r="G118" s="83">
        <v>337500</v>
      </c>
      <c r="H118" s="83">
        <v>337500</v>
      </c>
    </row>
    <row r="119" spans="1:8" ht="26.25" x14ac:dyDescent="0.25">
      <c r="A119" s="9" t="s">
        <v>128</v>
      </c>
      <c r="B119" s="33" t="s">
        <v>104</v>
      </c>
      <c r="C119" s="61">
        <v>990000</v>
      </c>
      <c r="D119" s="61">
        <v>420000</v>
      </c>
      <c r="E119" s="83">
        <v>337500</v>
      </c>
      <c r="F119" s="84">
        <f t="shared" si="2"/>
        <v>0.8035714285714286</v>
      </c>
      <c r="G119" s="83">
        <v>337500</v>
      </c>
      <c r="H119" s="83">
        <v>337500</v>
      </c>
    </row>
    <row r="120" spans="1:8" ht="51.75" x14ac:dyDescent="0.25">
      <c r="A120" s="9" t="s">
        <v>295</v>
      </c>
      <c r="B120" s="33" t="s">
        <v>293</v>
      </c>
      <c r="C120" s="61"/>
      <c r="D120" s="61">
        <v>654049.99</v>
      </c>
      <c r="E120" s="83"/>
      <c r="F120" s="43"/>
      <c r="G120" s="83"/>
      <c r="H120" s="83"/>
    </row>
    <row r="121" spans="1:8" ht="51.75" x14ac:dyDescent="0.25">
      <c r="A121" s="9" t="s">
        <v>296</v>
      </c>
      <c r="B121" s="33" t="s">
        <v>294</v>
      </c>
      <c r="C121" s="61"/>
      <c r="D121" s="61">
        <v>654049.99</v>
      </c>
      <c r="E121" s="83"/>
      <c r="F121" s="43"/>
      <c r="G121" s="83"/>
      <c r="H121" s="83"/>
    </row>
    <row r="122" spans="1:8" ht="28.5" customHeight="1" x14ac:dyDescent="0.25">
      <c r="A122" s="9" t="s">
        <v>129</v>
      </c>
      <c r="B122" s="33" t="s">
        <v>105</v>
      </c>
      <c r="C122" s="61">
        <v>163044</v>
      </c>
      <c r="D122" s="61">
        <v>74592</v>
      </c>
      <c r="E122" s="83">
        <v>0</v>
      </c>
      <c r="F122" s="84">
        <f t="shared" si="2"/>
        <v>0</v>
      </c>
      <c r="G122" s="83">
        <v>0</v>
      </c>
      <c r="H122" s="83">
        <v>0</v>
      </c>
    </row>
    <row r="123" spans="1:8" ht="44.25" customHeight="1" x14ac:dyDescent="0.25">
      <c r="A123" s="9" t="s">
        <v>106</v>
      </c>
      <c r="B123" s="33" t="s">
        <v>107</v>
      </c>
      <c r="C123" s="61">
        <v>163044</v>
      </c>
      <c r="D123" s="61">
        <v>74592</v>
      </c>
      <c r="E123" s="83"/>
      <c r="F123" s="84">
        <f t="shared" si="2"/>
        <v>0</v>
      </c>
      <c r="G123" s="83"/>
      <c r="H123" s="83"/>
    </row>
    <row r="124" spans="1:8" x14ac:dyDescent="0.25">
      <c r="A124" s="9" t="s">
        <v>130</v>
      </c>
      <c r="B124" s="21" t="s">
        <v>87</v>
      </c>
      <c r="C124" s="61">
        <v>553519.1</v>
      </c>
      <c r="D124" s="61">
        <v>5760055.3099999996</v>
      </c>
      <c r="E124" s="83">
        <v>5708885.9199999999</v>
      </c>
      <c r="F124" s="84">
        <f t="shared" si="2"/>
        <v>0.99111651065031181</v>
      </c>
      <c r="G124" s="83">
        <v>2975053.2</v>
      </c>
      <c r="H124" s="83">
        <v>3049332.2</v>
      </c>
    </row>
    <row r="125" spans="1:8" ht="13.5" customHeight="1" x14ac:dyDescent="0.25">
      <c r="A125" s="9" t="s">
        <v>131</v>
      </c>
      <c r="B125" s="21" t="s">
        <v>88</v>
      </c>
      <c r="C125" s="61">
        <v>553519.1</v>
      </c>
      <c r="D125" s="61">
        <v>5760055.3099999996</v>
      </c>
      <c r="E125" s="83">
        <v>5708885.9199999999</v>
      </c>
      <c r="F125" s="84">
        <f t="shared" si="2"/>
        <v>0.99111651065031181</v>
      </c>
      <c r="G125" s="83">
        <v>2975053.2</v>
      </c>
      <c r="H125" s="83">
        <v>3049332.2</v>
      </c>
    </row>
    <row r="126" spans="1:8" ht="38.25" hidden="1" x14ac:dyDescent="0.25">
      <c r="A126" s="9"/>
      <c r="B126" s="21" t="s">
        <v>89</v>
      </c>
      <c r="C126" s="61"/>
      <c r="D126" s="49"/>
      <c r="E126" s="51"/>
      <c r="F126" s="43" t="e">
        <f t="shared" si="2"/>
        <v>#DIV/0!</v>
      </c>
      <c r="G126" s="51"/>
      <c r="H126" s="50"/>
    </row>
    <row r="127" spans="1:8" ht="0.75" customHeight="1" x14ac:dyDescent="0.25">
      <c r="A127" s="9"/>
      <c r="B127" s="21" t="s">
        <v>171</v>
      </c>
      <c r="C127" s="61"/>
      <c r="D127" s="49" t="s">
        <v>114</v>
      </c>
      <c r="E127" s="51">
        <v>187200</v>
      </c>
      <c r="F127" s="43" t="e">
        <f t="shared" si="2"/>
        <v>#VALUE!</v>
      </c>
      <c r="G127" s="51">
        <v>187200</v>
      </c>
      <c r="H127" s="50">
        <v>187200</v>
      </c>
    </row>
    <row r="128" spans="1:8" ht="51" hidden="1" x14ac:dyDescent="0.25">
      <c r="A128" s="9"/>
      <c r="B128" s="21" t="s">
        <v>173</v>
      </c>
      <c r="C128" s="61"/>
      <c r="D128" s="49"/>
      <c r="E128" s="51">
        <v>200000</v>
      </c>
      <c r="F128" s="43" t="e">
        <f t="shared" si="2"/>
        <v>#DIV/0!</v>
      </c>
      <c r="G128" s="51">
        <v>200000</v>
      </c>
      <c r="H128" s="50">
        <v>600000</v>
      </c>
    </row>
    <row r="129" spans="1:8" ht="51" hidden="1" x14ac:dyDescent="0.25">
      <c r="A129" s="9"/>
      <c r="B129" s="21" t="s">
        <v>172</v>
      </c>
      <c r="C129" s="61"/>
      <c r="D129" s="49"/>
      <c r="E129" s="51">
        <v>3243000</v>
      </c>
      <c r="F129" s="43" t="e">
        <f t="shared" si="2"/>
        <v>#DIV/0!</v>
      </c>
      <c r="G129" s="51">
        <v>2726000</v>
      </c>
      <c r="H129" s="50"/>
    </row>
    <row r="130" spans="1:8" ht="24.75" customHeight="1" x14ac:dyDescent="0.25">
      <c r="A130" s="34" t="s">
        <v>132</v>
      </c>
      <c r="B130" s="35" t="s">
        <v>113</v>
      </c>
      <c r="C130" s="64">
        <v>64834156.880000003</v>
      </c>
      <c r="D130" s="64">
        <f>D137+D147+D149+D151+D153+D155</f>
        <v>71346421.349999994</v>
      </c>
      <c r="E130" s="85">
        <v>80204552.310000002</v>
      </c>
      <c r="F130" s="84">
        <f t="shared" si="2"/>
        <v>1.1241566261122642</v>
      </c>
      <c r="G130" s="85">
        <v>80477301.680000007</v>
      </c>
      <c r="H130" s="85">
        <v>80586833.680000007</v>
      </c>
    </row>
    <row r="131" spans="1:8" hidden="1" x14ac:dyDescent="0.25">
      <c r="A131" s="36"/>
      <c r="B131" s="37"/>
      <c r="C131" s="65"/>
      <c r="D131" s="65"/>
      <c r="E131" s="86"/>
      <c r="F131" s="84" t="e">
        <f t="shared" si="2"/>
        <v>#DIV/0!</v>
      </c>
      <c r="G131" s="86"/>
      <c r="H131" s="86"/>
    </row>
    <row r="132" spans="1:8" hidden="1" x14ac:dyDescent="0.25">
      <c r="A132" s="36"/>
      <c r="B132" s="38"/>
      <c r="C132" s="66"/>
      <c r="D132" s="66"/>
      <c r="E132" s="87"/>
      <c r="F132" s="84" t="e">
        <f t="shared" si="2"/>
        <v>#DIV/0!</v>
      </c>
      <c r="G132" s="87"/>
      <c r="H132" s="83"/>
    </row>
    <row r="133" spans="1:8" hidden="1" x14ac:dyDescent="0.25">
      <c r="A133" s="36"/>
      <c r="B133" s="39"/>
      <c r="C133" s="67"/>
      <c r="D133" s="67"/>
      <c r="E133" s="87"/>
      <c r="F133" s="84" t="e">
        <f t="shared" si="2"/>
        <v>#DIV/0!</v>
      </c>
      <c r="G133" s="87"/>
      <c r="H133" s="83"/>
    </row>
    <row r="134" spans="1:8" hidden="1" x14ac:dyDescent="0.25">
      <c r="A134" s="36"/>
      <c r="B134" s="39"/>
      <c r="C134" s="67"/>
      <c r="D134" s="67"/>
      <c r="E134" s="87"/>
      <c r="F134" s="84" t="e">
        <f t="shared" si="2"/>
        <v>#DIV/0!</v>
      </c>
      <c r="G134" s="87"/>
      <c r="H134" s="83"/>
    </row>
    <row r="135" spans="1:8" hidden="1" x14ac:dyDescent="0.25">
      <c r="A135" s="40"/>
      <c r="B135" s="37"/>
      <c r="C135" s="65"/>
      <c r="D135" s="65"/>
      <c r="E135" s="87"/>
      <c r="F135" s="84" t="e">
        <f t="shared" si="2"/>
        <v>#DIV/0!</v>
      </c>
      <c r="G135" s="87"/>
      <c r="H135" s="83"/>
    </row>
    <row r="136" spans="1:8" hidden="1" x14ac:dyDescent="0.25">
      <c r="A136" s="41"/>
      <c r="B136" s="38"/>
      <c r="C136" s="66"/>
      <c r="D136" s="66"/>
      <c r="E136" s="87"/>
      <c r="F136" s="84" t="e">
        <f t="shared" si="2"/>
        <v>#DIV/0!</v>
      </c>
      <c r="G136" s="87"/>
      <c r="H136" s="83"/>
    </row>
    <row r="137" spans="1:8" ht="36.75" customHeight="1" x14ac:dyDescent="0.25">
      <c r="A137" s="36" t="s">
        <v>139</v>
      </c>
      <c r="B137" s="39" t="s">
        <v>73</v>
      </c>
      <c r="C137" s="67">
        <v>62453219.880000003</v>
      </c>
      <c r="D137" s="67">
        <v>69757549.659999996</v>
      </c>
      <c r="E137" s="86">
        <v>71202057.150000006</v>
      </c>
      <c r="F137" s="84">
        <f t="shared" si="2"/>
        <v>1.020707543442116</v>
      </c>
      <c r="G137" s="86">
        <v>71569157.150000006</v>
      </c>
      <c r="H137" s="86">
        <v>71663257.150000006</v>
      </c>
    </row>
    <row r="138" spans="1:8" ht="35.25" customHeight="1" x14ac:dyDescent="0.25">
      <c r="A138" s="41" t="s">
        <v>140</v>
      </c>
      <c r="B138" s="39" t="s">
        <v>74</v>
      </c>
      <c r="C138" s="68">
        <v>62453219.880000003</v>
      </c>
      <c r="D138" s="68">
        <v>69757549.659999996</v>
      </c>
      <c r="E138" s="83">
        <v>71202057.150000006</v>
      </c>
      <c r="F138" s="84">
        <f t="shared" si="2"/>
        <v>1.020707543442116</v>
      </c>
      <c r="G138" s="83">
        <v>71569157.150000006</v>
      </c>
      <c r="H138" s="83">
        <v>71663257.150000006</v>
      </c>
    </row>
    <row r="139" spans="1:8" ht="89.25" hidden="1" x14ac:dyDescent="0.25">
      <c r="A139" s="36"/>
      <c r="B139" s="39" t="s">
        <v>85</v>
      </c>
      <c r="C139" s="67"/>
      <c r="D139" s="67"/>
      <c r="E139" s="53">
        <v>867904</v>
      </c>
      <c r="F139" s="43"/>
      <c r="G139" s="53">
        <v>867904</v>
      </c>
      <c r="H139" s="52">
        <v>867904</v>
      </c>
    </row>
    <row r="140" spans="1:8" ht="62.25" hidden="1" customHeight="1" x14ac:dyDescent="0.25">
      <c r="A140" s="36"/>
      <c r="B140" s="39" t="s">
        <v>176</v>
      </c>
      <c r="C140" s="67"/>
      <c r="D140" s="67"/>
      <c r="E140" s="53">
        <v>72000</v>
      </c>
      <c r="F140" s="43"/>
      <c r="G140" s="53">
        <v>72000</v>
      </c>
      <c r="H140" s="52">
        <v>72000</v>
      </c>
    </row>
    <row r="141" spans="1:8" ht="89.25" hidden="1" x14ac:dyDescent="0.25">
      <c r="A141" s="41"/>
      <c r="B141" s="39" t="s">
        <v>181</v>
      </c>
      <c r="C141" s="68"/>
      <c r="D141" s="68"/>
      <c r="E141" s="51">
        <v>5742900</v>
      </c>
      <c r="F141" s="43"/>
      <c r="G141" s="51">
        <v>5964000</v>
      </c>
      <c r="H141" s="50">
        <v>6148900</v>
      </c>
    </row>
    <row r="142" spans="1:8" ht="63.75" hidden="1" x14ac:dyDescent="0.25">
      <c r="A142" s="36"/>
      <c r="B142" s="39" t="s">
        <v>75</v>
      </c>
      <c r="C142" s="67"/>
      <c r="D142" s="67"/>
      <c r="E142" s="53">
        <v>290000</v>
      </c>
      <c r="F142" s="43"/>
      <c r="G142" s="53">
        <v>290000</v>
      </c>
      <c r="H142" s="52">
        <v>290000</v>
      </c>
    </row>
    <row r="143" spans="1:8" ht="53.25" hidden="1" customHeight="1" x14ac:dyDescent="0.25">
      <c r="A143" s="36"/>
      <c r="B143" s="39" t="s">
        <v>179</v>
      </c>
      <c r="C143" s="67"/>
      <c r="D143" s="67"/>
      <c r="E143" s="53">
        <v>216926</v>
      </c>
      <c r="F143" s="43"/>
      <c r="G143" s="53">
        <v>216926</v>
      </c>
      <c r="H143" s="52">
        <v>216926</v>
      </c>
    </row>
    <row r="144" spans="1:8" ht="43.5" hidden="1" customHeight="1" x14ac:dyDescent="0.25">
      <c r="A144" s="41"/>
      <c r="B144" s="39" t="s">
        <v>178</v>
      </c>
      <c r="C144" s="68"/>
      <c r="D144" s="68"/>
      <c r="E144" s="51">
        <v>39000</v>
      </c>
      <c r="F144" s="43"/>
      <c r="G144" s="51">
        <v>33000</v>
      </c>
      <c r="H144" s="50">
        <v>33000</v>
      </c>
    </row>
    <row r="145" spans="1:8" ht="25.5" hidden="1" x14ac:dyDescent="0.25">
      <c r="A145" s="36"/>
      <c r="B145" s="39" t="s">
        <v>177</v>
      </c>
      <c r="C145" s="68"/>
      <c r="D145" s="68"/>
      <c r="E145" s="51">
        <v>64148693</v>
      </c>
      <c r="F145" s="43"/>
      <c r="G145" s="51">
        <v>64148693</v>
      </c>
      <c r="H145" s="50">
        <v>64148693</v>
      </c>
    </row>
    <row r="146" spans="1:8" ht="114.75" hidden="1" x14ac:dyDescent="0.25">
      <c r="A146" s="41"/>
      <c r="B146" s="39" t="s">
        <v>180</v>
      </c>
      <c r="C146" s="68"/>
      <c r="D146" s="68"/>
      <c r="E146" s="51">
        <v>13092.55</v>
      </c>
      <c r="F146" s="43"/>
      <c r="G146" s="51">
        <v>13092.55</v>
      </c>
      <c r="H146" s="50">
        <v>13092.55</v>
      </c>
    </row>
    <row r="147" spans="1:8" ht="63.75" x14ac:dyDescent="0.25">
      <c r="A147" s="36" t="s">
        <v>141</v>
      </c>
      <c r="B147" s="39" t="s">
        <v>174</v>
      </c>
      <c r="C147" s="68">
        <v>176702</v>
      </c>
      <c r="D147" s="68">
        <v>108162.6</v>
      </c>
      <c r="E147" s="83">
        <v>337015</v>
      </c>
      <c r="F147" s="84">
        <f t="shared" si="2"/>
        <v>3.1158182218252888</v>
      </c>
      <c r="G147" s="83">
        <v>337015</v>
      </c>
      <c r="H147" s="83">
        <v>337015</v>
      </c>
    </row>
    <row r="148" spans="1:8" ht="63.75" x14ac:dyDescent="0.25">
      <c r="A148" s="36" t="s">
        <v>142</v>
      </c>
      <c r="B148" s="39" t="s">
        <v>175</v>
      </c>
      <c r="C148" s="68">
        <v>176702</v>
      </c>
      <c r="D148" s="68">
        <v>108162.6</v>
      </c>
      <c r="E148" s="88">
        <v>337015</v>
      </c>
      <c r="F148" s="84">
        <f t="shared" si="2"/>
        <v>3.1158182218252888</v>
      </c>
      <c r="G148" s="88">
        <v>337015</v>
      </c>
      <c r="H148" s="83">
        <v>337015</v>
      </c>
    </row>
    <row r="149" spans="1:8" ht="51" x14ac:dyDescent="0.25">
      <c r="A149" s="36" t="s">
        <v>143</v>
      </c>
      <c r="B149" s="39" t="s">
        <v>182</v>
      </c>
      <c r="C149" s="68">
        <v>1876803</v>
      </c>
      <c r="D149" s="68">
        <v>1003596</v>
      </c>
      <c r="E149" s="88">
        <v>8108496</v>
      </c>
      <c r="F149" s="84">
        <f t="shared" si="2"/>
        <v>8.0794423253978689</v>
      </c>
      <c r="G149" s="88">
        <v>8108496</v>
      </c>
      <c r="H149" s="83">
        <v>8108496</v>
      </c>
    </row>
    <row r="150" spans="1:8" ht="51" x14ac:dyDescent="0.25">
      <c r="A150" s="36" t="s">
        <v>144</v>
      </c>
      <c r="B150" s="39" t="s">
        <v>183</v>
      </c>
      <c r="C150" s="68">
        <v>1876803</v>
      </c>
      <c r="D150" s="68">
        <v>1003596</v>
      </c>
      <c r="E150" s="88">
        <v>8108496</v>
      </c>
      <c r="F150" s="84">
        <f t="shared" si="2"/>
        <v>8.0794423253978689</v>
      </c>
      <c r="G150" s="88">
        <v>8108496</v>
      </c>
      <c r="H150" s="83">
        <v>8108496</v>
      </c>
    </row>
    <row r="151" spans="1:8" ht="25.5" x14ac:dyDescent="0.25">
      <c r="A151" s="36" t="s">
        <v>133</v>
      </c>
      <c r="B151" s="39" t="s">
        <v>71</v>
      </c>
      <c r="C151" s="68">
        <v>327432</v>
      </c>
      <c r="D151" s="68">
        <v>399981</v>
      </c>
      <c r="E151" s="88">
        <v>399761</v>
      </c>
      <c r="F151" s="84">
        <f t="shared" si="2"/>
        <v>0.999449973873759</v>
      </c>
      <c r="G151" s="88">
        <v>403760</v>
      </c>
      <c r="H151" s="83">
        <v>419192</v>
      </c>
    </row>
    <row r="152" spans="1:8" ht="51" x14ac:dyDescent="0.25">
      <c r="A152" s="36" t="s">
        <v>134</v>
      </c>
      <c r="B152" s="39" t="s">
        <v>167</v>
      </c>
      <c r="C152" s="68">
        <v>327432</v>
      </c>
      <c r="D152" s="68">
        <v>399981</v>
      </c>
      <c r="E152" s="88">
        <v>399761</v>
      </c>
      <c r="F152" s="84">
        <f t="shared" si="2"/>
        <v>0.999449973873759</v>
      </c>
      <c r="G152" s="88">
        <v>403760</v>
      </c>
      <c r="H152" s="83">
        <v>419192</v>
      </c>
    </row>
    <row r="153" spans="1:8" ht="51" x14ac:dyDescent="0.25">
      <c r="A153" s="36" t="s">
        <v>135</v>
      </c>
      <c r="B153" s="39" t="s">
        <v>92</v>
      </c>
      <c r="C153" s="68"/>
      <c r="D153" s="68">
        <v>5640</v>
      </c>
      <c r="E153" s="51"/>
      <c r="F153" s="43"/>
      <c r="G153" s="51"/>
      <c r="H153" s="50"/>
    </row>
    <row r="154" spans="1:8" ht="51" x14ac:dyDescent="0.25">
      <c r="A154" s="36" t="s">
        <v>136</v>
      </c>
      <c r="B154" s="39" t="s">
        <v>185</v>
      </c>
      <c r="C154" s="68"/>
      <c r="D154" s="68">
        <v>5640</v>
      </c>
      <c r="E154" s="51"/>
      <c r="F154" s="43"/>
      <c r="G154" s="51"/>
      <c r="H154" s="50"/>
    </row>
    <row r="155" spans="1:8" ht="38.25" x14ac:dyDescent="0.25">
      <c r="A155" s="36" t="s">
        <v>137</v>
      </c>
      <c r="B155" s="39" t="s">
        <v>72</v>
      </c>
      <c r="C155" s="68"/>
      <c r="D155" s="68">
        <v>71492.09</v>
      </c>
      <c r="E155" s="88">
        <v>56609.16</v>
      </c>
      <c r="F155" s="84">
        <f t="shared" si="2"/>
        <v>0.79182410249861213</v>
      </c>
      <c r="G155" s="88">
        <v>58873.53</v>
      </c>
      <c r="H155" s="83">
        <v>58873.53</v>
      </c>
    </row>
    <row r="156" spans="1:8" ht="38.25" x14ac:dyDescent="0.25">
      <c r="A156" s="36" t="s">
        <v>138</v>
      </c>
      <c r="B156" s="39" t="s">
        <v>184</v>
      </c>
      <c r="C156" s="68"/>
      <c r="D156" s="68">
        <v>71492.09</v>
      </c>
      <c r="E156" s="88">
        <v>56609.16</v>
      </c>
      <c r="F156" s="84">
        <f t="shared" si="2"/>
        <v>0.79182410249861213</v>
      </c>
      <c r="G156" s="88">
        <v>58873.53</v>
      </c>
      <c r="H156" s="83">
        <v>58873.53</v>
      </c>
    </row>
    <row r="157" spans="1:8" ht="25.5" x14ac:dyDescent="0.25">
      <c r="A157" s="36" t="s">
        <v>273</v>
      </c>
      <c r="B157" s="39" t="s">
        <v>274</v>
      </c>
      <c r="C157" s="68"/>
      <c r="D157" s="68"/>
      <c r="E157" s="88">
        <v>100614</v>
      </c>
      <c r="F157" s="84"/>
      <c r="G157" s="88">
        <v>0</v>
      </c>
      <c r="H157" s="83">
        <v>0</v>
      </c>
    </row>
    <row r="158" spans="1:8" ht="25.5" x14ac:dyDescent="0.25">
      <c r="A158" s="36" t="s">
        <v>275</v>
      </c>
      <c r="B158" s="39" t="s">
        <v>276</v>
      </c>
      <c r="C158" s="68"/>
      <c r="D158" s="68"/>
      <c r="E158" s="88">
        <v>100614</v>
      </c>
      <c r="F158" s="84"/>
      <c r="G158" s="88">
        <v>0</v>
      </c>
      <c r="H158" s="83">
        <v>0</v>
      </c>
    </row>
    <row r="159" spans="1:8" x14ac:dyDescent="0.25">
      <c r="A159" s="6" t="s">
        <v>145</v>
      </c>
      <c r="B159" s="19" t="s">
        <v>78</v>
      </c>
      <c r="C159" s="54">
        <v>4044601.29</v>
      </c>
      <c r="D159" s="54">
        <f>D160+D164+D166</f>
        <v>9957944.1600000001</v>
      </c>
      <c r="E159" s="78">
        <v>4000309</v>
      </c>
      <c r="F159" s="84">
        <f t="shared" si="2"/>
        <v>0.40172036875531142</v>
      </c>
      <c r="G159" s="78">
        <v>4033943</v>
      </c>
      <c r="H159" s="78">
        <v>4075086</v>
      </c>
    </row>
    <row r="160" spans="1:8" ht="51" x14ac:dyDescent="0.25">
      <c r="A160" s="9" t="s">
        <v>146</v>
      </c>
      <c r="B160" s="21" t="s">
        <v>82</v>
      </c>
      <c r="C160" s="55">
        <v>3567390.29</v>
      </c>
      <c r="D160" s="55">
        <v>2804190.5</v>
      </c>
      <c r="E160" s="77">
        <v>3778220</v>
      </c>
      <c r="F160" s="84">
        <f t="shared" si="2"/>
        <v>1.3473478353200325</v>
      </c>
      <c r="G160" s="77">
        <v>3809631</v>
      </c>
      <c r="H160" s="77">
        <v>3842202</v>
      </c>
    </row>
    <row r="161" spans="1:8" ht="51" x14ac:dyDescent="0.25">
      <c r="A161" s="9" t="s">
        <v>147</v>
      </c>
      <c r="B161" s="21" t="s">
        <v>83</v>
      </c>
      <c r="C161" s="55">
        <v>3567390.29</v>
      </c>
      <c r="D161" s="55">
        <v>2804190.5</v>
      </c>
      <c r="E161" s="77">
        <v>3778220</v>
      </c>
      <c r="F161" s="84">
        <f t="shared" si="2"/>
        <v>1.3473478353200325</v>
      </c>
      <c r="G161" s="77">
        <v>3809631</v>
      </c>
      <c r="H161" s="77">
        <v>3096158</v>
      </c>
    </row>
    <row r="162" spans="1:8" ht="45" customHeight="1" x14ac:dyDescent="0.25">
      <c r="A162" s="9"/>
      <c r="B162" s="11" t="s">
        <v>116</v>
      </c>
      <c r="C162" s="58"/>
      <c r="D162" s="58"/>
      <c r="E162" s="89">
        <v>3777020</v>
      </c>
      <c r="F162" s="84"/>
      <c r="G162" s="89">
        <v>3808431</v>
      </c>
      <c r="H162" s="73">
        <v>3096158</v>
      </c>
    </row>
    <row r="163" spans="1:8" ht="45" customHeight="1" x14ac:dyDescent="0.25">
      <c r="A163" s="9"/>
      <c r="B163" s="11" t="s">
        <v>115</v>
      </c>
      <c r="C163" s="58"/>
      <c r="D163" s="58"/>
      <c r="E163" s="89">
        <v>1200</v>
      </c>
      <c r="F163" s="84"/>
      <c r="G163" s="89">
        <v>1200</v>
      </c>
      <c r="H163" s="73"/>
    </row>
    <row r="164" spans="1:8" ht="54" customHeight="1" x14ac:dyDescent="0.25">
      <c r="A164" s="9" t="s">
        <v>289</v>
      </c>
      <c r="B164" s="11" t="s">
        <v>290</v>
      </c>
      <c r="C164" s="58"/>
      <c r="D164" s="58">
        <v>1660050</v>
      </c>
      <c r="E164" s="89"/>
      <c r="F164" s="84"/>
      <c r="G164" s="89"/>
      <c r="H164" s="73"/>
    </row>
    <row r="165" spans="1:8" ht="45" customHeight="1" x14ac:dyDescent="0.25">
      <c r="A165" s="9" t="s">
        <v>291</v>
      </c>
      <c r="B165" s="11" t="s">
        <v>292</v>
      </c>
      <c r="C165" s="58"/>
      <c r="D165" s="58">
        <v>1660050</v>
      </c>
      <c r="E165" s="89"/>
      <c r="F165" s="84"/>
      <c r="G165" s="89"/>
      <c r="H165" s="73"/>
    </row>
    <row r="166" spans="1:8" x14ac:dyDescent="0.25">
      <c r="A166" s="9" t="s">
        <v>148</v>
      </c>
      <c r="B166" s="21" t="s">
        <v>79</v>
      </c>
      <c r="C166" s="55">
        <v>477211</v>
      </c>
      <c r="D166" s="55">
        <v>5493703.6600000001</v>
      </c>
      <c r="E166" s="77">
        <v>222089</v>
      </c>
      <c r="F166" s="84">
        <f t="shared" si="2"/>
        <v>4.0426097537266871E-2</v>
      </c>
      <c r="G166" s="77">
        <v>224312</v>
      </c>
      <c r="H166" s="77">
        <f t="shared" ref="H166:H167" si="5">H167</f>
        <v>211875</v>
      </c>
    </row>
    <row r="167" spans="1:8" ht="25.5" x14ac:dyDescent="0.25">
      <c r="A167" s="28" t="s">
        <v>149</v>
      </c>
      <c r="B167" s="29" t="s">
        <v>80</v>
      </c>
      <c r="C167" s="69">
        <v>477906</v>
      </c>
      <c r="D167" s="69">
        <v>5493703.6600000001</v>
      </c>
      <c r="E167" s="77">
        <v>222089</v>
      </c>
      <c r="F167" s="84">
        <f t="shared" ref="F167:F170" si="6">E167/D167</f>
        <v>4.0426097537266871E-2</v>
      </c>
      <c r="G167" s="77">
        <v>224312</v>
      </c>
      <c r="H167" s="77">
        <f t="shared" si="5"/>
        <v>211875</v>
      </c>
    </row>
    <row r="168" spans="1:8" ht="25.5" x14ac:dyDescent="0.25">
      <c r="A168" s="28"/>
      <c r="B168" s="21" t="s">
        <v>84</v>
      </c>
      <c r="C168" s="61"/>
      <c r="D168" s="61">
        <v>222211.66</v>
      </c>
      <c r="E168" s="81">
        <v>222089</v>
      </c>
      <c r="F168" s="84"/>
      <c r="G168" s="81">
        <v>224312</v>
      </c>
      <c r="H168" s="80">
        <v>211875</v>
      </c>
    </row>
    <row r="169" spans="1:8" ht="1.5" hidden="1" customHeight="1" x14ac:dyDescent="0.25">
      <c r="A169" s="28"/>
      <c r="B169" s="21" t="s">
        <v>108</v>
      </c>
      <c r="C169" s="61"/>
      <c r="D169" s="61"/>
      <c r="E169" s="81"/>
      <c r="F169" s="84" t="e">
        <f t="shared" si="6"/>
        <v>#DIV/0!</v>
      </c>
      <c r="G169" s="81"/>
      <c r="H169" s="80"/>
    </row>
    <row r="170" spans="1:8" ht="24" customHeight="1" x14ac:dyDescent="0.25">
      <c r="A170" s="6"/>
      <c r="B170" s="6" t="s">
        <v>81</v>
      </c>
      <c r="C170" s="54">
        <v>151550938.13999999</v>
      </c>
      <c r="D170" s="54">
        <f>D8+D98</f>
        <v>187866646.58999997</v>
      </c>
      <c r="E170" s="78">
        <f>E98+E8</f>
        <v>175149488.23000002</v>
      </c>
      <c r="F170" s="90">
        <f t="shared" si="6"/>
        <v>0.93230752456153709</v>
      </c>
      <c r="G170" s="78">
        <f>G98+G8</f>
        <v>161330100.88</v>
      </c>
      <c r="H170" s="78">
        <f>H98+H8</f>
        <v>156159071.88</v>
      </c>
    </row>
    <row r="171" spans="1:8" ht="55.5" customHeight="1" x14ac:dyDescent="0.25">
      <c r="H171" s="3"/>
    </row>
    <row r="172" spans="1:8" ht="64.5" customHeight="1" x14ac:dyDescent="0.25">
      <c r="H172" s="3"/>
    </row>
  </sheetData>
  <mergeCells count="9">
    <mergeCell ref="A3:H3"/>
    <mergeCell ref="A5:A7"/>
    <mergeCell ref="B5:B7"/>
    <mergeCell ref="H5:H7"/>
    <mergeCell ref="E5:E7"/>
    <mergeCell ref="G5:G7"/>
    <mergeCell ref="F5:F7"/>
    <mergeCell ref="D5:D7"/>
    <mergeCell ref="C5:C7"/>
  </mergeCells>
  <phoneticPr fontId="0" type="noConversion"/>
  <pageMargins left="0.11811023622047245" right="0.11811023622047245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2019-11-07T09:04:53Z</cp:lastPrinted>
  <dcterms:created xsi:type="dcterms:W3CDTF">2014-11-05T13:31:02Z</dcterms:created>
  <dcterms:modified xsi:type="dcterms:W3CDTF">2021-01-15T10:01:12Z</dcterms:modified>
</cp:coreProperties>
</file>