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8_{C8C4316F-D533-4EBB-8FFC-2AAF1E0EF5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1" i="1" l="1"/>
  <c r="F142" i="1"/>
  <c r="F136" i="1"/>
  <c r="F137" i="1"/>
  <c r="F138" i="1"/>
  <c r="F139" i="1"/>
  <c r="F14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03" i="1"/>
  <c r="F104" i="1"/>
  <c r="F105" i="1"/>
  <c r="F106" i="1"/>
  <c r="F108" i="1"/>
  <c r="F109" i="1"/>
  <c r="F111" i="1"/>
  <c r="F112" i="1"/>
  <c r="F113" i="1"/>
  <c r="F114" i="1"/>
  <c r="F115" i="1"/>
  <c r="F116" i="1"/>
  <c r="F118" i="1"/>
  <c r="F119" i="1"/>
  <c r="F120" i="1"/>
  <c r="F121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82" i="1"/>
  <c r="F83" i="1"/>
  <c r="F84" i="1"/>
  <c r="F85" i="1"/>
  <c r="F86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2" i="1"/>
  <c r="F58" i="1"/>
  <c r="F55" i="1"/>
  <c r="F56" i="1"/>
  <c r="F57" i="1"/>
  <c r="F51" i="1"/>
  <c r="F52" i="1"/>
  <c r="F53" i="1"/>
  <c r="F40" i="1"/>
  <c r="F41" i="1"/>
  <c r="F43" i="1"/>
  <c r="F44" i="1"/>
  <c r="F47" i="1"/>
  <c r="F48" i="1"/>
  <c r="F49" i="1"/>
  <c r="D134" i="1" l="1"/>
  <c r="D110" i="1"/>
  <c r="D90" i="1" l="1"/>
  <c r="D81" i="1"/>
  <c r="D54" i="1"/>
  <c r="F33" i="1"/>
  <c r="F35" i="1"/>
  <c r="F36" i="1"/>
  <c r="F37" i="1"/>
  <c r="F20" i="1"/>
  <c r="F21" i="1"/>
  <c r="F23" i="1"/>
  <c r="F25" i="1"/>
  <c r="F28" i="1"/>
  <c r="F31" i="1"/>
  <c r="F32" i="1"/>
  <c r="F15" i="1"/>
  <c r="F16" i="1"/>
  <c r="F17" i="1"/>
  <c r="F18" i="1"/>
  <c r="F9" i="1"/>
  <c r="F10" i="1"/>
  <c r="F11" i="1"/>
  <c r="F12" i="1"/>
  <c r="D80" i="1" l="1"/>
  <c r="D79" i="1" s="1"/>
  <c r="D50" i="1"/>
  <c r="D46" i="1"/>
  <c r="D45" i="1" s="1"/>
  <c r="D42" i="1"/>
  <c r="D39" i="1" s="1"/>
  <c r="D38" i="1" s="1"/>
  <c r="D30" i="1"/>
  <c r="D29" i="1" s="1"/>
  <c r="D26" i="1"/>
  <c r="D19" i="1"/>
  <c r="D14" i="1"/>
  <c r="D13" i="1" s="1"/>
  <c r="D8" i="1"/>
  <c r="D7" i="1" s="1"/>
  <c r="C134" i="1"/>
  <c r="C110" i="1"/>
  <c r="C90" i="1"/>
  <c r="C81" i="1"/>
  <c r="C80" i="1" l="1"/>
  <c r="C79" i="1" s="1"/>
  <c r="D6" i="1"/>
  <c r="D143" i="1" s="1"/>
  <c r="C50" i="1"/>
  <c r="C46" i="1"/>
  <c r="C45" i="1" s="1"/>
  <c r="C42" i="1"/>
  <c r="C39" i="1" s="1"/>
  <c r="C38" i="1" s="1"/>
  <c r="C30" i="1"/>
  <c r="C29" i="1" s="1"/>
  <c r="C26" i="1"/>
  <c r="C19" i="1"/>
  <c r="C14" i="1" l="1"/>
  <c r="C13" i="1" s="1"/>
  <c r="C8" i="1"/>
  <c r="C7" i="1" s="1"/>
  <c r="C6" i="1" s="1"/>
  <c r="C143" i="1" s="1"/>
  <c r="E50" i="1" l="1"/>
  <c r="F50" i="1" s="1"/>
  <c r="G139" i="1" l="1"/>
  <c r="H139" i="1"/>
  <c r="G46" i="1" l="1"/>
  <c r="H46" i="1"/>
  <c r="E46" i="1"/>
  <c r="F46" i="1" s="1"/>
  <c r="G42" i="1" l="1"/>
  <c r="H42" i="1"/>
  <c r="E42" i="1"/>
  <c r="F42" i="1" s="1"/>
  <c r="G22" i="1"/>
  <c r="H22" i="1"/>
  <c r="E22" i="1"/>
  <c r="F22" i="1" s="1"/>
  <c r="G24" i="1"/>
  <c r="H24" i="1"/>
  <c r="E24" i="1"/>
  <c r="F24" i="1" s="1"/>
  <c r="G27" i="1"/>
  <c r="H27" i="1"/>
  <c r="E27" i="1"/>
  <c r="F27" i="1" s="1"/>
  <c r="E19" i="1" l="1"/>
  <c r="F19" i="1" s="1"/>
  <c r="G19" i="1"/>
  <c r="H19" i="1"/>
  <c r="G135" i="1"/>
  <c r="G134" i="1" s="1"/>
  <c r="H135" i="1"/>
  <c r="H134" i="1" s="1"/>
  <c r="E135" i="1"/>
  <c r="E134" i="1" l="1"/>
  <c r="F134" i="1" s="1"/>
  <c r="F135" i="1"/>
  <c r="H54" i="1"/>
  <c r="E54" i="1"/>
  <c r="F54" i="1" s="1"/>
  <c r="G54" i="1"/>
  <c r="G39" i="1" l="1"/>
  <c r="H39" i="1"/>
  <c r="E117" i="1"/>
  <c r="G107" i="1"/>
  <c r="G90" i="1" s="1"/>
  <c r="H107" i="1"/>
  <c r="H90" i="1" s="1"/>
  <c r="E107" i="1"/>
  <c r="E110" i="1" l="1"/>
  <c r="F110" i="1" s="1"/>
  <c r="F117" i="1"/>
  <c r="E90" i="1"/>
  <c r="F90" i="1" s="1"/>
  <c r="F107" i="1"/>
  <c r="E39" i="1"/>
  <c r="F39" i="1" s="1"/>
  <c r="E30" i="1"/>
  <c r="F30" i="1" s="1"/>
  <c r="H117" i="1" l="1"/>
  <c r="H110" i="1" s="1"/>
  <c r="G117" i="1"/>
  <c r="G110" i="1" s="1"/>
  <c r="H86" i="1" l="1"/>
  <c r="G86" i="1"/>
  <c r="E81" i="1" l="1"/>
  <c r="F81" i="1" s="1"/>
  <c r="G45" i="1"/>
  <c r="E45" i="1"/>
  <c r="F45" i="1" s="1"/>
  <c r="G38" i="1"/>
  <c r="E38" i="1"/>
  <c r="F38" i="1" s="1"/>
  <c r="G26" i="1"/>
  <c r="E26" i="1"/>
  <c r="F26" i="1" s="1"/>
  <c r="G14" i="1"/>
  <c r="G13" i="1" s="1"/>
  <c r="E14" i="1"/>
  <c r="G8" i="1"/>
  <c r="G7" i="1" s="1"/>
  <c r="E8" i="1"/>
  <c r="F8" i="1" s="1"/>
  <c r="H8" i="1"/>
  <c r="E13" i="1" l="1"/>
  <c r="F13" i="1" s="1"/>
  <c r="F14" i="1"/>
  <c r="E7" i="1"/>
  <c r="F7" i="1" s="1"/>
  <c r="G30" i="1"/>
  <c r="G29" i="1" s="1"/>
  <c r="G6" i="1" s="1"/>
  <c r="G81" i="1"/>
  <c r="E29" i="1"/>
  <c r="E6" i="1" l="1"/>
  <c r="F6" i="1" s="1"/>
  <c r="F29" i="1"/>
  <c r="G80" i="1"/>
  <c r="G79" i="1" s="1"/>
  <c r="G143" i="1" s="1"/>
  <c r="E80" i="1"/>
  <c r="E79" i="1" l="1"/>
  <c r="F80" i="1"/>
  <c r="H81" i="1"/>
  <c r="H30" i="1"/>
  <c r="H38" i="1"/>
  <c r="H45" i="1"/>
  <c r="H26" i="1"/>
  <c r="H14" i="1"/>
  <c r="H13" i="1" s="1"/>
  <c r="H7" i="1"/>
  <c r="E143" i="1" l="1"/>
  <c r="F143" i="1" s="1"/>
  <c r="F79" i="1"/>
  <c r="H29" i="1"/>
  <c r="H6" i="1" s="1"/>
  <c r="H80" i="1" l="1"/>
  <c r="H79" i="1" s="1"/>
  <c r="H143" i="1" l="1"/>
</calcChain>
</file>

<file path=xl/sharedStrings.xml><?xml version="1.0" encoding="utf-8"?>
<sst xmlns="http://schemas.openxmlformats.org/spreadsheetml/2006/main" count="266" uniqueCount="261">
  <si>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</si>
  <si>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</si>
  <si>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</si>
  <si>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</si>
  <si>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</si>
  <si>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</si>
  <si>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</si>
  <si>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</si>
  <si>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</si>
  <si>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</si>
  <si>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</si>
  <si>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</si>
  <si>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</si>
  <si>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</si>
  <si>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</si>
  <si>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</si>
  <si>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</si>
  <si>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</si>
  <si>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</si>
  <si>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</si>
  <si>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</si>
  <si>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</si>
  <si>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</si>
  <si>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</si>
  <si>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</si>
  <si>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</si>
  <si>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</si>
  <si>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</si>
  <si>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</si>
  <si>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</si>
  <si>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</si>
  <si>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</si>
  <si>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</si>
  <si>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</si>
  <si>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</si>
  <si>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</si>
  <si>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</si>
  <si>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</si>
  <si>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</si>
  <si>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</si>
  <si>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</si>
  <si>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</si>
  <si>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</si>
  <si>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</si>
  <si>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</si>
  <si>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</si>
  <si>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</si>
  <si>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</si>
  <si>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</si>
  <si>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</si>
  <si>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</si>
  <si>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</si>
  <si>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</si>
  <si>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</si>
  <si>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</si>
  <si>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</si>
  <si>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</si>
  <si>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</si>
  <si>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</si>
  <si>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</si>
  <si>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</si>
  <si>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</si>
  <si>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</si>
  <si>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</si>
  <si>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</si>
  <si>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</si>
  <si>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</si>
  <si>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</si>
  <si>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</si>
  <si>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</si>
  <si>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</si>
  <si>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</si>
  <si>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</si>
  <si>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</si>
  <si>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</si>
  <si>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</si>
  <si>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</si>
  <si>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</si>
  <si>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</si>
  <si>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</si>
  <si>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</si>
  <si>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</si>
  <si>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</si>
  <si>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</si>
  <si>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</si>
  <si>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</si>
  <si>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</si>
  <si>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</si>
  <si>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</si>
  <si>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</si>
  <si>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</si>
  <si>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</si>
  <si>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</si>
  <si>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</si>
  <si>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</si>
  <si>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</si>
  <si>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</si>
  <si>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</si>
  <si>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</si>
  <si>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</si>
  <si>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</si>
  <si>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</si>
  <si>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</si>
  <si>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</si>
  <si>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</si>
  <si>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</si>
  <si>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</si>
  <si>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</si>
  <si>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</si>
  <si>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</si>
  <si>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</si>
  <si>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</si>
  <si>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</si>
  <si>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</si>
  <si>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</si>
  <si>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</si>
  <si>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</si>
  <si>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</si>
  <si>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</si>
  <si>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</si>
  <si>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</si>
  <si>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</si>
  <si>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</si>
  <si>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</si>
  <si>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</si>
  <si>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</si>
  <si>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</si>
  <si>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</si>
  <si>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</si>
  <si>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</si>
  <si>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</si>
  <si>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</si>
  <si>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</si>
  <si>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</si>
  <si>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</si>
  <si>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</si>
  <si>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</si>
  <si>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</si>
  <si>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</si>
  <si>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</si>
  <si>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</si>
  <si>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</si>
  <si>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</si>
  <si>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</si>
  <si>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</si>
  <si>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</si>
  <si>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</si>
  <si>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</si>
  <si>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</si>
  <si>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</si>
  <si>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</si>
  <si>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</si>
  <si>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</si>
  <si>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</si>
  <si>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</si>
  <si>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</si>
  <si>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</si>
  <si>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</si>
  <si>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</si>
  <si>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</si>
  <si>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</si>
  <si>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</si>
  <si>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</si>
  <si>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</si>
  <si>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</si>
  <si>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</si>
  <si>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</si>
  <si>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</si>
  <si>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</si>
  <si>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</si>
  <si>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</si>
  <si>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</si>
  <si>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</si>
  <si>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</si>
  <si>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</si>
  <si>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</si>
  <si>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</si>
  <si>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</si>
  <si>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</si>
  <si>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</si>
  <si>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</si>
  <si>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</si>
  <si>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</si>
  <si>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</si>
  <si>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</si>
  <si>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</si>
  <si>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</si>
  <si>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</si>
  <si>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</si>
  <si>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</si>
  <si>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</si>
  <si>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</si>
  <si>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</si>
  <si>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</si>
  <si>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</si>
  <si>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</si>
  <si>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</si>
  <si>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</si>
  <si>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</si>
  <si>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</si>
  <si>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</si>
  <si>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</si>
  <si>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</si>
  <si>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</si>
  <si>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</si>
  <si>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</si>
  <si>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</si>
  <si>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</si>
  <si>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</si>
  <si>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</si>
  <si>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</si>
  <si>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</si>
  <si>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</si>
  <si>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</si>
  <si>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</si>
  <si>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</si>
  <si>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</si>
  <si>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</si>
  <si>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</si>
  <si>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</si>
  <si>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</si>
  <si>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</si>
  <si>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</si>
  <si>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</si>
  <si>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2024 год (план)</t>
  </si>
  <si>
    <t xml:space="preserve"> 2023 год (план)</t>
  </si>
  <si>
    <t xml:space="preserve">Доходы  бюджета Жирятинского муниципального  района Брянской области в 2020-2024 г.  </t>
  </si>
  <si>
    <t>Темп роста 2022/2021г.</t>
  </si>
  <si>
    <t xml:space="preserve"> 2022 год (план)</t>
  </si>
  <si>
    <t>2021 год (оценка)</t>
  </si>
  <si>
    <t>2020 год (исполнение)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</si>
  <si>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</si>
  <si>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</si>
  <si>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</si>
  <si>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000 1 16 01150 01 0000 140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</si>
  <si>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</t>
  </si>
  <si>
    <t>000 1 16 01153 01 0000 140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</si>
  <si>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Федерации),налагаемые мировыми судьями, комиссиями по делам несовершеннолетних и защите их прав</t>
  </si>
  <si>
    <t>000 1 16 01170 01 0000 140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</si>
  <si>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</t>
  </si>
  <si>
    <t>000 1 16 01173 01 0000 140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</si>
  <si>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</si>
  <si>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</si>
  <si>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</si>
  <si>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</si>
  <si>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 бюджет мунипального образования по нормативам, действовавшим в 2019 году</t>
  </si>
  <si>
    <t>000 202158305 0000 150</t>
  </si>
  <si>
    <t xml:space="preserve">  Дотации бюджетам муниципальных районов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</si>
  <si>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</si>
  <si>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000 2021999900 0000 150</t>
  </si>
  <si>
    <t>Прочие дотации</t>
  </si>
  <si>
    <t>000 2021999905 0000 150</t>
  </si>
  <si>
    <t xml:space="preserve"> 000 2023526000 0000 150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</si>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</sst>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28" borderId="12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29" borderId="18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49" fontId="24" fillId="0" borderId="21">
      <alignment horizontal="center"/>
    </xf>
    <xf numFmtId="0" fontId="24" fillId="0" borderId="22">
      <alignment horizontal="left" wrapText="1" indent="2"/>
    </xf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horizontal="justify" vertical="center" wrapText="1"/>
    </xf>
    <xf numFmtId="4" fontId="26" fillId="0" borderId="4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 wrapText="1"/>
    </xf>
    <xf numFmtId="4" fontId="28" fillId="0" borderId="5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4" fontId="28" fillId="0" borderId="1" xfId="0" applyNumberFormat="1" applyFont="1" applyBorder="1"/>
    <xf numFmtId="4" fontId="26" fillId="0" borderId="1" xfId="0" applyNumberFormat="1" applyFont="1" applyBorder="1"/>
    <xf numFmtId="4" fontId="26" fillId="0" borderId="7" xfId="0" applyNumberFormat="1" applyFont="1" applyBorder="1"/>
    <xf numFmtId="4" fontId="28" fillId="0" borderId="1" xfId="0" applyNumberFormat="1" applyFont="1" applyBorder="1" applyAlignment="1">
      <alignment horizontal="right"/>
    </xf>
    <xf numFmtId="4" fontId="28" fillId="0" borderId="7" xfId="0" applyNumberFormat="1" applyFont="1" applyBorder="1"/>
    <xf numFmtId="4" fontId="28" fillId="0" borderId="1" xfId="0" applyNumberFormat="1" applyFont="1" applyBorder="1" applyAlignment="1">
      <alignment horizontal="right" wrapText="1"/>
    </xf>
    <xf numFmtId="0" fontId="25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0" fontId="29" fillId="0" borderId="0" xfId="0" applyFont="1"/>
    <xf numFmtId="4" fontId="28" fillId="0" borderId="7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justify" vertical="center" wrapText="1"/>
    </xf>
    <xf numFmtId="0" fontId="25" fillId="0" borderId="6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4" fontId="28" fillId="0" borderId="7" xfId="0" applyNumberFormat="1" applyFont="1" applyBorder="1" applyAlignment="1">
      <alignment horizontal="right" vertical="center" wrapText="1"/>
    </xf>
    <xf numFmtId="4" fontId="28" fillId="0" borderId="7" xfId="0" applyNumberFormat="1" applyFont="1" applyBorder="1" applyAlignment="1"/>
    <xf numFmtId="0" fontId="27" fillId="2" borderId="1" xfId="0" quotePrefix="1" applyNumberFormat="1" applyFont="1" applyFill="1" applyBorder="1" applyAlignment="1">
      <alignment horizontal="left" vertical="center" shrinkToFit="1"/>
    </xf>
    <xf numFmtId="0" fontId="27" fillId="2" borderId="2" xfId="0" applyNumberFormat="1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horizontal="right" vertical="center" shrinkToFit="1"/>
    </xf>
    <xf numFmtId="4" fontId="28" fillId="2" borderId="1" xfId="0" applyNumberFormat="1" applyFont="1" applyFill="1" applyBorder="1" applyAlignment="1">
      <alignment horizontal="right" wrapText="1"/>
    </xf>
    <xf numFmtId="0" fontId="27" fillId="2" borderId="4" xfId="0" quotePrefix="1" applyNumberFormat="1" applyFont="1" applyFill="1" applyBorder="1" applyAlignment="1">
      <alignment horizontal="left" vertical="center" shrinkToFit="1"/>
    </xf>
    <xf numFmtId="0" fontId="27" fillId="2" borderId="8" xfId="0" applyNumberFormat="1" applyFont="1" applyFill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justify" vertical="center" wrapText="1"/>
    </xf>
    <xf numFmtId="0" fontId="27" fillId="34" borderId="1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>
      <alignment wrapText="1"/>
    </xf>
    <xf numFmtId="0" fontId="25" fillId="34" borderId="1" xfId="0" applyFont="1" applyFill="1" applyBorder="1" applyAlignment="1">
      <alignment vertical="center" wrapText="1"/>
    </xf>
    <xf numFmtId="0" fontId="25" fillId="34" borderId="1" xfId="0" applyFont="1" applyFill="1" applyBorder="1" applyAlignment="1">
      <alignment horizontal="justify" vertical="center" wrapText="1"/>
    </xf>
    <xf numFmtId="0" fontId="27" fillId="34" borderId="1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justify" vertical="center" wrapText="1"/>
    </xf>
    <xf numFmtId="0" fontId="27" fillId="34" borderId="2" xfId="0" applyFont="1" applyFill="1" applyBorder="1" applyAlignment="1">
      <alignment horizontal="justify"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7" fillId="34" borderId="5" xfId="0" applyFont="1" applyFill="1" applyBorder="1" applyAlignment="1">
      <alignment vertical="center" wrapText="1"/>
    </xf>
    <xf numFmtId="0" fontId="27" fillId="34" borderId="6" xfId="0" applyFont="1" applyFill="1" applyBorder="1" applyAlignment="1">
      <alignment vertical="center" wrapText="1"/>
    </xf>
    <xf numFmtId="4" fontId="28" fillId="0" borderId="4" xfId="0" applyNumberFormat="1" applyFont="1" applyBorder="1"/>
    <xf numFmtId="4" fontId="30" fillId="0" borderId="7" xfId="0" applyNumberFormat="1" applyFont="1" applyBorder="1"/>
    <xf numFmtId="4" fontId="31" fillId="0" borderId="7" xfId="0" applyNumberFormat="1" applyFont="1" applyBorder="1"/>
    <xf numFmtId="4" fontId="31" fillId="34" borderId="7" xfId="0" applyNumberFormat="1" applyFont="1" applyFill="1" applyBorder="1"/>
    <xf numFmtId="4" fontId="28" fillId="34" borderId="7" xfId="0" applyNumberFormat="1" applyFont="1" applyFill="1" applyBorder="1"/>
    <xf numFmtId="4" fontId="28" fillId="34" borderId="7" xfId="0" applyNumberFormat="1" applyFont="1" applyFill="1" applyBorder="1" applyAlignment="1">
      <alignment horizontal="right" wrapText="1"/>
    </xf>
    <xf numFmtId="4" fontId="26" fillId="34" borderId="7" xfId="0" applyNumberFormat="1" applyFont="1" applyFill="1" applyBorder="1"/>
    <xf numFmtId="4" fontId="28" fillId="34" borderId="1" xfId="0" applyNumberFormat="1" applyFont="1" applyFill="1" applyBorder="1"/>
    <xf numFmtId="4" fontId="28" fillId="34" borderId="1" xfId="0" applyNumberFormat="1" applyFont="1" applyFill="1" applyBorder="1" applyAlignment="1">
      <alignment horizontal="right" vertical="center" wrapText="1"/>
    </xf>
    <xf numFmtId="4" fontId="28" fillId="34" borderId="1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 applyAlignment="1"/>
    <xf numFmtId="4" fontId="28" fillId="34" borderId="7" xfId="0" applyNumberFormat="1" applyFont="1" applyFill="1" applyBorder="1" applyAlignment="1">
      <alignment wrapText="1"/>
    </xf>
    <xf numFmtId="4" fontId="26" fillId="0" borderId="1" xfId="0" applyNumberFormat="1" applyFont="1" applyBorder="1" applyAlignment="1"/>
    <xf numFmtId="4" fontId="28" fillId="0" borderId="1" xfId="0" applyNumberFormat="1" applyFont="1" applyBorder="1" applyAlignment="1"/>
    <xf numFmtId="4" fontId="28" fillId="0" borderId="2" xfId="0" applyNumberFormat="1" applyFont="1" applyBorder="1" applyAlignment="1">
      <alignment wrapText="1"/>
    </xf>
    <xf numFmtId="4" fontId="28" fillId="0" borderId="7" xfId="0" applyNumberFormat="1" applyFont="1" applyBorder="1" applyAlignment="1">
      <alignment wrapText="1"/>
    </xf>
    <xf numFmtId="4" fontId="26" fillId="0" borderId="7" xfId="0" applyNumberFormat="1" applyFont="1" applyBorder="1" applyAlignment="1"/>
    <xf numFmtId="0" fontId="25" fillId="2" borderId="5" xfId="0" quotePrefix="1" applyNumberFormat="1" applyFont="1" applyFill="1" applyBorder="1" applyAlignment="1">
      <alignment horizontal="left" vertical="center" shrinkToFit="1"/>
    </xf>
    <xf numFmtId="0" fontId="25" fillId="2" borderId="23" xfId="0" applyNumberFormat="1" applyFont="1" applyFill="1" applyBorder="1" applyAlignment="1">
      <alignment horizontal="left" vertical="center" wrapText="1"/>
    </xf>
    <xf numFmtId="4" fontId="26" fillId="2" borderId="5" xfId="0" applyNumberFormat="1" applyFont="1" applyFill="1" applyBorder="1" applyAlignment="1">
      <alignment horizontal="right" vertical="center" shrinkToFit="1"/>
    </xf>
    <xf numFmtId="164" fontId="25" fillId="0" borderId="1" xfId="45" applyFont="1" applyBorder="1" applyAlignment="1">
      <alignment horizontal="justify" vertical="center" wrapText="1"/>
    </xf>
    <xf numFmtId="164" fontId="27" fillId="0" borderId="1" xfId="45" applyFont="1" applyBorder="1" applyAlignment="1">
      <alignment horizontal="justify" vertical="center" wrapText="1"/>
    </xf>
    <xf numFmtId="164" fontId="27" fillId="0" borderId="2" xfId="45" applyFont="1" applyBorder="1" applyAlignment="1">
      <alignment horizontal="justify" vertical="center" wrapText="1"/>
    </xf>
    <xf numFmtId="2" fontId="27" fillId="0" borderId="23" xfId="0" applyNumberFormat="1" applyFont="1" applyBorder="1" applyAlignment="1">
      <alignment horizontal="center" vertical="center" wrapText="1"/>
    </xf>
    <xf numFmtId="164" fontId="25" fillId="2" borderId="23" xfId="45" applyFont="1" applyFill="1" applyBorder="1" applyAlignment="1">
      <alignment horizontal="center" vertical="center" wrapText="1"/>
    </xf>
    <xf numFmtId="164" fontId="27" fillId="2" borderId="2" xfId="45" applyFont="1" applyFill="1" applyBorder="1" applyAlignment="1">
      <alignment horizontal="center" vertical="center" wrapText="1"/>
    </xf>
    <xf numFmtId="164" fontId="27" fillId="2" borderId="8" xfId="45" applyFont="1" applyFill="1" applyBorder="1" applyAlignment="1">
      <alignment horizontal="center" vertical="center" wrapText="1"/>
    </xf>
    <xf numFmtId="164" fontId="25" fillId="0" borderId="2" xfId="45" applyFont="1" applyBorder="1" applyAlignment="1">
      <alignment horizontal="justify" vertical="center" wrapText="1"/>
    </xf>
    <xf numFmtId="164" fontId="25" fillId="0" borderId="2" xfId="45" applyFont="1" applyBorder="1" applyAlignment="1">
      <alignment vertical="center" wrapText="1"/>
    </xf>
    <xf numFmtId="164" fontId="27" fillId="0" borderId="2" xfId="45" applyFont="1" applyBorder="1" applyAlignment="1">
      <alignment vertical="center" wrapText="1"/>
    </xf>
    <xf numFmtId="164" fontId="27" fillId="0" borderId="1" xfId="45" applyFont="1" applyBorder="1" applyAlignment="1">
      <alignment vertical="center" wrapText="1"/>
    </xf>
    <xf numFmtId="164" fontId="25" fillId="0" borderId="1" xfId="45" applyFont="1" applyBorder="1" applyAlignment="1">
      <alignment vertical="center" wrapText="1"/>
    </xf>
    <xf numFmtId="164" fontId="25" fillId="0" borderId="7" xfId="45" applyFont="1" applyBorder="1" applyAlignment="1">
      <alignment vertical="center" wrapText="1"/>
    </xf>
    <xf numFmtId="164" fontId="27" fillId="0" borderId="7" xfId="45" applyFont="1" applyBorder="1" applyAlignment="1">
      <alignment vertical="center" wrapText="1"/>
    </xf>
    <xf numFmtId="164" fontId="25" fillId="0" borderId="7" xfId="45" applyFont="1" applyBorder="1" applyAlignment="1">
      <alignment horizontal="justify" vertical="center" wrapText="1"/>
    </xf>
    <xf numFmtId="164" fontId="27" fillId="0" borderId="7" xfId="45" applyFont="1" applyBorder="1" applyAlignment="1">
      <alignment horizontal="justify" vertical="center" wrapText="1"/>
    </xf>
    <xf numFmtId="164" fontId="25" fillId="0" borderId="10" xfId="45" applyFont="1" applyBorder="1" applyAlignment="1">
      <alignment horizontal="justify" vertical="center" wrapText="1"/>
    </xf>
    <xf numFmtId="164" fontId="27" fillId="34" borderId="7" xfId="45" applyFont="1" applyFill="1" applyBorder="1" applyAlignment="1" applyProtection="1">
      <alignment horizontal="left" vertical="center" wrapText="1"/>
      <protection locked="0"/>
    </xf>
    <xf numFmtId="164" fontId="27" fillId="0" borderId="7" xfId="45" applyFont="1" applyBorder="1" applyAlignment="1">
      <alignment wrapText="1"/>
    </xf>
    <xf numFmtId="164" fontId="25" fillId="34" borderId="7" xfId="45" applyFont="1" applyFill="1" applyBorder="1" applyAlignment="1">
      <alignment horizontal="justify" vertical="center" wrapText="1"/>
    </xf>
    <xf numFmtId="164" fontId="27" fillId="34" borderId="0" xfId="45" applyFont="1" applyFill="1" applyBorder="1" applyAlignment="1">
      <alignment horizontal="justify" vertical="center" wrapText="1"/>
    </xf>
    <xf numFmtId="164" fontId="27" fillId="34" borderId="2" xfId="45" applyFont="1" applyFill="1" applyBorder="1" applyAlignment="1">
      <alignment horizontal="justify" vertical="center" wrapText="1"/>
    </xf>
    <xf numFmtId="164" fontId="27" fillId="34" borderId="1" xfId="45" applyFont="1" applyFill="1" applyBorder="1" applyAlignment="1">
      <alignment horizontal="justify" vertical="center" wrapText="1"/>
    </xf>
    <xf numFmtId="164" fontId="27" fillId="34" borderId="7" xfId="45" applyFont="1" applyFill="1" applyBorder="1" applyAlignment="1">
      <alignment horizontal="justify" vertical="center" wrapText="1"/>
    </xf>
    <xf numFmtId="164" fontId="28" fillId="34" borderId="0" xfId="45" applyFont="1" applyFill="1" applyBorder="1" applyAlignment="1">
      <alignment wrapText="1"/>
    </xf>
    <xf numFmtId="164" fontId="28" fillId="34" borderId="0" xfId="45" applyFont="1" applyFill="1" applyBorder="1"/>
    <xf numFmtId="164" fontId="27" fillId="0" borderId="4" xfId="45" applyFont="1" applyBorder="1" applyAlignment="1">
      <alignment horizontal="justify" vertical="center" wrapText="1"/>
    </xf>
    <xf numFmtId="164" fontId="27" fillId="0" borderId="10" xfId="45" applyFont="1" applyBorder="1" applyAlignment="1">
      <alignment horizontal="justify" vertical="center" wrapText="1"/>
    </xf>
    <xf numFmtId="4" fontId="28" fillId="34" borderId="10" xfId="0" applyNumberFormat="1" applyFont="1" applyFill="1" applyBorder="1"/>
    <xf numFmtId="164" fontId="28" fillId="34" borderId="1" xfId="45" applyFont="1" applyFill="1" applyBorder="1"/>
    <xf numFmtId="0" fontId="0" fillId="0" borderId="1" xfId="0" applyBorder="1"/>
    <xf numFmtId="4" fontId="27" fillId="34" borderId="7" xfId="0" applyNumberFormat="1" applyFont="1" applyFill="1" applyBorder="1" applyAlignment="1">
      <alignment wrapText="1"/>
    </xf>
    <xf numFmtId="4" fontId="27" fillId="34" borderId="1" xfId="0" applyNumberFormat="1" applyFont="1" applyFill="1" applyBorder="1" applyAlignment="1">
      <alignment wrapText="1"/>
    </xf>
    <xf numFmtId="164" fontId="25" fillId="0" borderId="1" xfId="0" applyNumberFormat="1" applyFont="1" applyBorder="1" applyAlignment="1">
      <alignment horizontal="justify" vertical="center" wrapText="1"/>
    </xf>
    <xf numFmtId="164" fontId="27" fillId="0" borderId="23" xfId="45" applyFont="1" applyBorder="1" applyAlignment="1">
      <alignment horizontal="justify" vertical="center" wrapText="1"/>
    </xf>
    <xf numFmtId="164" fontId="27" fillId="2" borderId="2" xfId="45" applyFont="1" applyFill="1" applyBorder="1" applyAlignment="1">
      <alignment horizontal="left" vertical="center" wrapText="1"/>
    </xf>
    <xf numFmtId="164" fontId="27" fillId="2" borderId="8" xfId="45" applyFont="1" applyFill="1" applyBorder="1" applyAlignment="1">
      <alignment horizontal="left" vertical="center" wrapText="1"/>
    </xf>
    <xf numFmtId="9" fontId="26" fillId="0" borderId="4" xfId="46" applyFont="1" applyBorder="1" applyAlignment="1">
      <alignment horizontal="right" vertical="center" wrapText="1"/>
    </xf>
    <xf numFmtId="9" fontId="26" fillId="0" borderId="1" xfId="46" applyFont="1" applyBorder="1" applyAlignment="1">
      <alignment horizontal="right" vertical="center" wrapText="1"/>
    </xf>
    <xf numFmtId="9" fontId="28" fillId="0" borderId="4" xfId="46" applyFont="1" applyBorder="1" applyAlignment="1">
      <alignment horizontal="right" vertical="center" wrapText="1"/>
    </xf>
    <xf numFmtId="4" fontId="28" fillId="2" borderId="1" xfId="0" applyNumberFormat="1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 xr:uid="{00000000-0005-0000-0000-000012000000}"/>
    <cellStyle name="xl52" xfId="43" xr:uid="{00000000-0005-0000-0000-000013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6" builtinId="5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workbookViewId="0">
      <selection activeCell="E144" sqref="E144"/>
    </sheetView>
  </sheetViews>
  <sheetFormatPr defaultRowHeight="15" x14ac:dyDescent="0.25"/>
  <cols>
    <col min="1" max="1" width="25.5703125" customWidth="1"/>
    <col min="2" max="2" width="56.5703125" customWidth="1"/>
    <col min="3" max="3" width="15.85546875" customWidth="1"/>
    <col min="4" max="4" width="15.140625" customWidth="1"/>
    <col min="5" max="5" width="16.7109375" customWidth="1"/>
    <col min="6" max="6" width="11.85546875" customWidth="1"/>
    <col min="7" max="7" width="18.140625" customWidth="1"/>
    <col min="8" max="8" width="18.5703125" customWidth="1"/>
  </cols>
  <sheetData>
    <row r="1" spans="1:8" ht="54" customHeight="1" x14ac:dyDescent="0.25">
      <c r="A1" s="114" t="s">
        <v>226</v>
      </c>
      <c r="B1" s="114"/>
      <c r="C1" s="114"/>
      <c r="D1" s="114"/>
      <c r="E1" s="114"/>
      <c r="F1" s="114"/>
      <c r="G1" s="114"/>
      <c r="H1" s="114"/>
    </row>
    <row r="2" spans="1:8" ht="16.5" customHeight="1" x14ac:dyDescent="0.25">
      <c r="H2" s="1" t="s">
        <v>0</v>
      </c>
    </row>
    <row r="3" spans="1:8" x14ac:dyDescent="0.25">
      <c r="A3" s="115" t="s">
        <v>68</v>
      </c>
      <c r="B3" s="117" t="s">
        <v>1</v>
      </c>
      <c r="C3" s="122" t="s">
        <v>230</v>
      </c>
      <c r="D3" s="122" t="s">
        <v>229</v>
      </c>
      <c r="E3" s="122" t="s">
        <v>228</v>
      </c>
      <c r="F3" s="122" t="s">
        <v>227</v>
      </c>
      <c r="G3" s="122" t="s">
        <v>225</v>
      </c>
      <c r="H3" s="120" t="s">
        <v>224</v>
      </c>
    </row>
    <row r="4" spans="1:8" x14ac:dyDescent="0.25">
      <c r="A4" s="116"/>
      <c r="B4" s="118"/>
      <c r="C4" s="123"/>
      <c r="D4" s="123"/>
      <c r="E4" s="118"/>
      <c r="F4" s="123"/>
      <c r="G4" s="118"/>
      <c r="H4" s="121"/>
    </row>
    <row r="5" spans="1:8" ht="22.5" customHeight="1" x14ac:dyDescent="0.25">
      <c r="A5" s="116"/>
      <c r="B5" s="119"/>
      <c r="C5" s="124"/>
      <c r="D5" s="124"/>
      <c r="E5" s="119"/>
      <c r="F5" s="124"/>
      <c r="G5" s="119"/>
      <c r="H5" s="121"/>
    </row>
    <row r="6" spans="1:8" x14ac:dyDescent="0.25">
      <c r="A6" s="3" t="s">
        <v>2</v>
      </c>
      <c r="B6" s="4" t="s">
        <v>3</v>
      </c>
      <c r="C6" s="105">
        <f>C7+C13+C19+C26+C29+C38+C45+C50+C54</f>
        <v>49779478.289999999</v>
      </c>
      <c r="D6" s="105">
        <f>D7+D13+D19+D26+D29+D38+D45+D50+D54</f>
        <v>51109867.090000004</v>
      </c>
      <c r="E6" s="5">
        <f>E7+E13+E19++E26+E29+E38+E45+E50+E54</f>
        <v>56163689.329999998</v>
      </c>
      <c r="F6" s="109">
        <f>E6/D6</f>
        <v>1.0988815375140901</v>
      </c>
      <c r="G6" s="5">
        <f>G7+G13+G19+G26+G29+G38+G45+G54</f>
        <v>55276000.329999998</v>
      </c>
      <c r="H6" s="5">
        <f t="shared" ref="H6" si="0">H7+H13+H19++H26+H29+H38+H45+H50+H54</f>
        <v>58539550.329999998</v>
      </c>
    </row>
    <row r="7" spans="1:8" x14ac:dyDescent="0.25">
      <c r="A7" s="3" t="s">
        <v>4</v>
      </c>
      <c r="B7" s="6" t="s">
        <v>5</v>
      </c>
      <c r="C7" s="72">
        <f>C8</f>
        <v>37943321.299999997</v>
      </c>
      <c r="D7" s="72">
        <f>D8</f>
        <v>35421800</v>
      </c>
      <c r="E7" s="7">
        <f t="shared" ref="E7:G7" si="1">E8</f>
        <v>41622376</v>
      </c>
      <c r="F7" s="109">
        <f t="shared" ref="F7:F57" si="2">E7/D7</f>
        <v>1.1750497151471693</v>
      </c>
      <c r="G7" s="7">
        <f t="shared" si="1"/>
        <v>44622880</v>
      </c>
      <c r="H7" s="7">
        <f>H8</f>
        <v>47854192</v>
      </c>
    </row>
    <row r="8" spans="1:8" x14ac:dyDescent="0.25">
      <c r="A8" s="8" t="s">
        <v>6</v>
      </c>
      <c r="B8" s="9" t="s">
        <v>7</v>
      </c>
      <c r="C8" s="73">
        <f>C9+C10+C11+C12</f>
        <v>37943321.299999997</v>
      </c>
      <c r="D8" s="73">
        <f>D9+D10+D11+D12</f>
        <v>35421800</v>
      </c>
      <c r="E8" s="10">
        <f t="shared" ref="E8:G8" si="3">E9+E10+E11+E12</f>
        <v>41622376</v>
      </c>
      <c r="F8" s="111">
        <f t="shared" si="2"/>
        <v>1.1750497151471693</v>
      </c>
      <c r="G8" s="10">
        <f t="shared" si="3"/>
        <v>44622880</v>
      </c>
      <c r="H8" s="10">
        <f>H9+H10+H11+H12</f>
        <v>47854192</v>
      </c>
    </row>
    <row r="9" spans="1:8" ht="63.75" x14ac:dyDescent="0.25">
      <c r="A9" s="8" t="s">
        <v>8</v>
      </c>
      <c r="B9" s="11" t="s">
        <v>9</v>
      </c>
      <c r="C9" s="73">
        <v>37910050.270000003</v>
      </c>
      <c r="D9" s="73">
        <v>35269310</v>
      </c>
      <c r="E9" s="12">
        <v>41487526</v>
      </c>
      <c r="F9" s="111">
        <f t="shared" si="2"/>
        <v>1.1763067097144797</v>
      </c>
      <c r="G9" s="12">
        <v>44486350</v>
      </c>
      <c r="H9" s="12">
        <v>47714932</v>
      </c>
    </row>
    <row r="10" spans="1:8" ht="84.75" customHeight="1" x14ac:dyDescent="0.25">
      <c r="A10" s="8" t="s">
        <v>10</v>
      </c>
      <c r="B10" s="13" t="s">
        <v>11</v>
      </c>
      <c r="C10" s="73">
        <v>-128046.67</v>
      </c>
      <c r="D10" s="73">
        <v>3800</v>
      </c>
      <c r="E10" s="12">
        <v>3650</v>
      </c>
      <c r="F10" s="111">
        <f t="shared" si="2"/>
        <v>0.96052631578947367</v>
      </c>
      <c r="G10" s="12">
        <v>3980</v>
      </c>
      <c r="H10" s="12">
        <v>4120</v>
      </c>
    </row>
    <row r="11" spans="1:8" ht="38.25" x14ac:dyDescent="0.25">
      <c r="A11" s="8" t="s">
        <v>12</v>
      </c>
      <c r="B11" s="11" t="s">
        <v>13</v>
      </c>
      <c r="C11" s="74">
        <v>146446.39999999999</v>
      </c>
      <c r="D11" s="74">
        <v>146000</v>
      </c>
      <c r="E11" s="12">
        <v>128100</v>
      </c>
      <c r="F11" s="111">
        <f t="shared" si="2"/>
        <v>0.87739726027397258</v>
      </c>
      <c r="G11" s="12">
        <v>129300</v>
      </c>
      <c r="H11" s="12">
        <v>131500</v>
      </c>
    </row>
    <row r="12" spans="1:8" ht="76.5" x14ac:dyDescent="0.25">
      <c r="A12" s="8" t="s">
        <v>14</v>
      </c>
      <c r="B12" s="14" t="s">
        <v>15</v>
      </c>
      <c r="C12" s="75">
        <v>14871.3</v>
      </c>
      <c r="D12" s="106">
        <v>2690</v>
      </c>
      <c r="E12" s="12">
        <v>3100</v>
      </c>
      <c r="F12" s="111">
        <f t="shared" si="2"/>
        <v>1.1524163568773234</v>
      </c>
      <c r="G12" s="12">
        <v>3250</v>
      </c>
      <c r="H12" s="12">
        <v>3640</v>
      </c>
    </row>
    <row r="13" spans="1:8" ht="25.5" x14ac:dyDescent="0.25">
      <c r="A13" s="69" t="s">
        <v>180</v>
      </c>
      <c r="B13" s="70" t="s">
        <v>16</v>
      </c>
      <c r="C13" s="76">
        <f>C14</f>
        <v>6310113.0199999996</v>
      </c>
      <c r="D13" s="76">
        <f>D14</f>
        <v>7198690</v>
      </c>
      <c r="E13" s="71">
        <f t="shared" ref="E13:G13" si="4">E14</f>
        <v>7520198</v>
      </c>
      <c r="F13" s="109">
        <f t="shared" si="2"/>
        <v>1.0446620148943766</v>
      </c>
      <c r="G13" s="71">
        <f t="shared" si="4"/>
        <v>7461173</v>
      </c>
      <c r="H13" s="71">
        <f>H14</f>
        <v>7421343</v>
      </c>
    </row>
    <row r="14" spans="1:8" ht="25.5" x14ac:dyDescent="0.25">
      <c r="A14" s="32" t="s">
        <v>17</v>
      </c>
      <c r="B14" s="33" t="s">
        <v>69</v>
      </c>
      <c r="C14" s="77">
        <f>C15+C16+C17+C18</f>
        <v>6310113.0199999996</v>
      </c>
      <c r="D14" s="77">
        <f>D15+D16+D17+D18</f>
        <v>7198690</v>
      </c>
      <c r="E14" s="34">
        <f t="shared" ref="E14:G14" si="5">E15+E16+E17+E18</f>
        <v>7520198</v>
      </c>
      <c r="F14" s="111">
        <f>E14/D14</f>
        <v>1.0446620148943766</v>
      </c>
      <c r="G14" s="34">
        <f t="shared" si="5"/>
        <v>7461173</v>
      </c>
      <c r="H14" s="34">
        <f>H15+H16+H17+H18</f>
        <v>7421343</v>
      </c>
    </row>
    <row r="15" spans="1:8" ht="89.25" customHeight="1" x14ac:dyDescent="0.25">
      <c r="A15" s="32" t="s">
        <v>130</v>
      </c>
      <c r="B15" s="33" t="s">
        <v>134</v>
      </c>
      <c r="C15" s="77">
        <v>2910462.35</v>
      </c>
      <c r="D15" s="107">
        <v>3325647</v>
      </c>
      <c r="E15" s="112">
        <v>3400110</v>
      </c>
      <c r="F15" s="111">
        <f t="shared" si="2"/>
        <v>1.0223905303238738</v>
      </c>
      <c r="G15" s="112">
        <v>3338116</v>
      </c>
      <c r="H15" s="113">
        <v>3267524</v>
      </c>
    </row>
    <row r="16" spans="1:8" ht="102" customHeight="1" x14ac:dyDescent="0.25">
      <c r="A16" s="32" t="s">
        <v>131</v>
      </c>
      <c r="B16" s="33" t="s">
        <v>135</v>
      </c>
      <c r="C16" s="77">
        <v>20817.72</v>
      </c>
      <c r="D16" s="107">
        <v>20000</v>
      </c>
      <c r="E16" s="35">
        <v>18818</v>
      </c>
      <c r="F16" s="111">
        <f t="shared" si="2"/>
        <v>0.94089999999999996</v>
      </c>
      <c r="G16" s="35">
        <v>18692</v>
      </c>
      <c r="H16" s="15">
        <v>18872</v>
      </c>
    </row>
    <row r="17" spans="1:8" ht="109.5" customHeight="1" x14ac:dyDescent="0.25">
      <c r="A17" s="32" t="s">
        <v>132</v>
      </c>
      <c r="B17" s="33" t="s">
        <v>136</v>
      </c>
      <c r="C17" s="77">
        <v>3915389.61</v>
      </c>
      <c r="D17" s="107">
        <v>4348043</v>
      </c>
      <c r="E17" s="35">
        <v>4527633</v>
      </c>
      <c r="F17" s="111">
        <f t="shared" si="2"/>
        <v>1.0413036393614323</v>
      </c>
      <c r="G17" s="35">
        <v>4518009</v>
      </c>
      <c r="H17" s="15">
        <v>4554276</v>
      </c>
    </row>
    <row r="18" spans="1:8" ht="89.25" x14ac:dyDescent="0.25">
      <c r="A18" s="36" t="s">
        <v>133</v>
      </c>
      <c r="B18" s="37" t="s">
        <v>137</v>
      </c>
      <c r="C18" s="78">
        <v>-536556.66</v>
      </c>
      <c r="D18" s="108">
        <v>-495000</v>
      </c>
      <c r="E18" s="35">
        <v>-426363</v>
      </c>
      <c r="F18" s="111">
        <f t="shared" si="2"/>
        <v>0.86133939393939396</v>
      </c>
      <c r="G18" s="35">
        <v>-413644</v>
      </c>
      <c r="H18" s="15">
        <v>-419329</v>
      </c>
    </row>
    <row r="19" spans="1:8" x14ac:dyDescent="0.25">
      <c r="A19" s="3" t="s">
        <v>18</v>
      </c>
      <c r="B19" s="4" t="s">
        <v>19</v>
      </c>
      <c r="C19" s="79">
        <f>C20+C22+C24</f>
        <v>1586224.69</v>
      </c>
      <c r="D19" s="79">
        <f>D20+D22+D24</f>
        <v>1142900</v>
      </c>
      <c r="E19" s="16">
        <f>E22+E24</f>
        <v>923526</v>
      </c>
      <c r="F19" s="109">
        <f t="shared" si="2"/>
        <v>0.80805494793945232</v>
      </c>
      <c r="G19" s="16">
        <f t="shared" ref="G19:H19" si="6">G22+G24</f>
        <v>989358</v>
      </c>
      <c r="H19" s="16">
        <f t="shared" si="6"/>
        <v>1056426</v>
      </c>
    </row>
    <row r="20" spans="1:8" ht="25.5" x14ac:dyDescent="0.25">
      <c r="A20" s="8" t="s">
        <v>231</v>
      </c>
      <c r="B20" s="11" t="s">
        <v>232</v>
      </c>
      <c r="C20" s="74">
        <v>1376766.87</v>
      </c>
      <c r="D20" s="74">
        <v>361100</v>
      </c>
      <c r="E20" s="16"/>
      <c r="F20" s="111">
        <f>E20/D20</f>
        <v>0</v>
      </c>
      <c r="G20" s="16"/>
      <c r="H20" s="16"/>
    </row>
    <row r="21" spans="1:8" ht="25.5" x14ac:dyDescent="0.25">
      <c r="A21" s="8" t="s">
        <v>233</v>
      </c>
      <c r="B21" s="11" t="s">
        <v>232</v>
      </c>
      <c r="C21" s="74">
        <v>1376766.87</v>
      </c>
      <c r="D21" s="74">
        <v>361100</v>
      </c>
      <c r="E21" s="16"/>
      <c r="F21" s="111">
        <f t="shared" si="2"/>
        <v>0</v>
      </c>
      <c r="G21" s="16"/>
      <c r="H21" s="16"/>
    </row>
    <row r="22" spans="1:8" x14ac:dyDescent="0.25">
      <c r="A22" s="8" t="s">
        <v>20</v>
      </c>
      <c r="B22" s="29" t="s">
        <v>21</v>
      </c>
      <c r="C22" s="73">
        <v>197395.94</v>
      </c>
      <c r="D22" s="73">
        <v>321800</v>
      </c>
      <c r="E22" s="18">
        <f>E23</f>
        <v>281526</v>
      </c>
      <c r="F22" s="111">
        <f t="shared" si="2"/>
        <v>0.87484773151025486</v>
      </c>
      <c r="G22" s="18">
        <f t="shared" ref="G22:H22" si="7">G23</f>
        <v>302358</v>
      </c>
      <c r="H22" s="18">
        <f t="shared" si="7"/>
        <v>321426</v>
      </c>
    </row>
    <row r="23" spans="1:8" x14ac:dyDescent="0.25">
      <c r="A23" s="8" t="s">
        <v>22</v>
      </c>
      <c r="B23" s="11" t="s">
        <v>21</v>
      </c>
      <c r="C23" s="74">
        <v>197395.94</v>
      </c>
      <c r="D23" s="74">
        <v>321800</v>
      </c>
      <c r="E23" s="12">
        <v>281526</v>
      </c>
      <c r="F23" s="111">
        <f t="shared" si="2"/>
        <v>0.87484773151025486</v>
      </c>
      <c r="G23" s="12">
        <v>302358</v>
      </c>
      <c r="H23" s="19">
        <v>321426</v>
      </c>
    </row>
    <row r="24" spans="1:8" ht="25.5" x14ac:dyDescent="0.25">
      <c r="A24" s="8" t="s">
        <v>143</v>
      </c>
      <c r="B24" s="11" t="s">
        <v>142</v>
      </c>
      <c r="C24" s="74">
        <v>12061.88</v>
      </c>
      <c r="D24" s="74">
        <v>460000</v>
      </c>
      <c r="E24" s="12">
        <f>E25</f>
        <v>642000</v>
      </c>
      <c r="F24" s="111">
        <f t="shared" si="2"/>
        <v>1.3956521739130434</v>
      </c>
      <c r="G24" s="12">
        <f t="shared" ref="G24:H24" si="8">G25</f>
        <v>687000</v>
      </c>
      <c r="H24" s="12">
        <f t="shared" si="8"/>
        <v>735000</v>
      </c>
    </row>
    <row r="25" spans="1:8" ht="38.25" x14ac:dyDescent="0.25">
      <c r="A25" s="8" t="s">
        <v>141</v>
      </c>
      <c r="B25" s="11" t="s">
        <v>144</v>
      </c>
      <c r="C25" s="74">
        <v>12061.88</v>
      </c>
      <c r="D25" s="74">
        <v>460000</v>
      </c>
      <c r="E25" s="20">
        <v>642000</v>
      </c>
      <c r="F25" s="111">
        <f t="shared" si="2"/>
        <v>1.3956521739130434</v>
      </c>
      <c r="G25" s="26">
        <v>687000</v>
      </c>
      <c r="H25" s="31">
        <v>735000</v>
      </c>
    </row>
    <row r="26" spans="1:8" x14ac:dyDescent="0.25">
      <c r="A26" s="3" t="s">
        <v>23</v>
      </c>
      <c r="B26" s="4" t="s">
        <v>24</v>
      </c>
      <c r="C26" s="79">
        <f>C27</f>
        <v>334162.56</v>
      </c>
      <c r="D26" s="79">
        <f>D27</f>
        <v>240000</v>
      </c>
      <c r="E26" s="16">
        <f t="shared" ref="E26:H27" si="9">E27</f>
        <v>225000</v>
      </c>
      <c r="F26" s="109">
        <f t="shared" si="2"/>
        <v>0.9375</v>
      </c>
      <c r="G26" s="17">
        <f t="shared" si="9"/>
        <v>230000</v>
      </c>
      <c r="H26" s="17">
        <f>H27</f>
        <v>235000</v>
      </c>
    </row>
    <row r="27" spans="1:8" ht="25.5" x14ac:dyDescent="0.25">
      <c r="A27" s="8" t="s">
        <v>25</v>
      </c>
      <c r="B27" s="11" t="s">
        <v>26</v>
      </c>
      <c r="C27" s="74">
        <v>334162.56</v>
      </c>
      <c r="D27" s="74">
        <v>240000</v>
      </c>
      <c r="E27" s="15">
        <f>E28</f>
        <v>225000</v>
      </c>
      <c r="F27" s="111">
        <f t="shared" si="2"/>
        <v>0.9375</v>
      </c>
      <c r="G27" s="15">
        <f t="shared" si="9"/>
        <v>230000</v>
      </c>
      <c r="H27" s="15">
        <f t="shared" si="9"/>
        <v>235000</v>
      </c>
    </row>
    <row r="28" spans="1:8" ht="38.25" x14ac:dyDescent="0.25">
      <c r="A28" s="8" t="s">
        <v>27</v>
      </c>
      <c r="B28" s="11" t="s">
        <v>28</v>
      </c>
      <c r="C28" s="74">
        <v>334162.56</v>
      </c>
      <c r="D28" s="74">
        <v>240000</v>
      </c>
      <c r="E28" s="20">
        <v>225000</v>
      </c>
      <c r="F28" s="111">
        <f>E28/D28</f>
        <v>0.9375</v>
      </c>
      <c r="G28" s="20">
        <v>230000</v>
      </c>
      <c r="H28" s="19">
        <v>235000</v>
      </c>
    </row>
    <row r="29" spans="1:8" ht="38.25" x14ac:dyDescent="0.25">
      <c r="A29" s="3" t="s">
        <v>29</v>
      </c>
      <c r="B29" s="21" t="s">
        <v>30</v>
      </c>
      <c r="C29" s="80">
        <f>C30+C35</f>
        <v>1927594.5899999999</v>
      </c>
      <c r="D29" s="80">
        <f>D30+D35</f>
        <v>1372900</v>
      </c>
      <c r="E29" s="16">
        <f t="shared" ref="E29:G29" si="10">E30+E35</f>
        <v>1424586.1400000001</v>
      </c>
      <c r="F29" s="109">
        <f t="shared" si="2"/>
        <v>1.0376474178745723</v>
      </c>
      <c r="G29" s="17">
        <f t="shared" si="10"/>
        <v>1424586.1400000001</v>
      </c>
      <c r="H29" s="17">
        <f>H30+H35</f>
        <v>1424586.1400000001</v>
      </c>
    </row>
    <row r="30" spans="1:8" ht="63.75" x14ac:dyDescent="0.25">
      <c r="A30" s="8" t="s">
        <v>31</v>
      </c>
      <c r="B30" s="22" t="s">
        <v>32</v>
      </c>
      <c r="C30" s="81">
        <f>C31+C33</f>
        <v>1693594.5899999999</v>
      </c>
      <c r="D30" s="81">
        <f>D31+D33</f>
        <v>1372900</v>
      </c>
      <c r="E30" s="15">
        <f>E31+E33</f>
        <v>1424586.1400000001</v>
      </c>
      <c r="F30" s="111">
        <f t="shared" si="2"/>
        <v>1.0376474178745723</v>
      </c>
      <c r="G30" s="19">
        <f t="shared" ref="G30" si="11">G31+G33</f>
        <v>1424586.1400000001</v>
      </c>
      <c r="H30" s="19">
        <f>H31+H33</f>
        <v>1424586.1400000001</v>
      </c>
    </row>
    <row r="31" spans="1:8" ht="51" x14ac:dyDescent="0.25">
      <c r="A31" s="23" t="s">
        <v>33</v>
      </c>
      <c r="B31" s="22" t="s">
        <v>34</v>
      </c>
      <c r="C31" s="81">
        <v>811824.44</v>
      </c>
      <c r="D31" s="81">
        <v>667900</v>
      </c>
      <c r="E31" s="15">
        <v>854837.42</v>
      </c>
      <c r="F31" s="111">
        <f t="shared" si="2"/>
        <v>1.2798883365773319</v>
      </c>
      <c r="G31" s="15">
        <v>854837.42</v>
      </c>
      <c r="H31" s="15">
        <v>854837.42</v>
      </c>
    </row>
    <row r="32" spans="1:8" ht="76.5" x14ac:dyDescent="0.25">
      <c r="A32" s="8" t="s">
        <v>80</v>
      </c>
      <c r="B32" s="22" t="s">
        <v>181</v>
      </c>
      <c r="C32" s="81">
        <v>811824.44</v>
      </c>
      <c r="D32" s="81">
        <v>667900</v>
      </c>
      <c r="E32" s="15">
        <v>854837.42</v>
      </c>
      <c r="F32" s="111">
        <f t="shared" si="2"/>
        <v>1.2798883365773319</v>
      </c>
      <c r="G32" s="19">
        <v>854837.42</v>
      </c>
      <c r="H32" s="19">
        <v>854837.42</v>
      </c>
    </row>
    <row r="33" spans="1:9" ht="63.75" x14ac:dyDescent="0.25">
      <c r="A33" s="8" t="s">
        <v>35</v>
      </c>
      <c r="B33" s="22" t="s">
        <v>36</v>
      </c>
      <c r="C33" s="81">
        <v>881770.15</v>
      </c>
      <c r="D33" s="81">
        <v>705000</v>
      </c>
      <c r="E33" s="15">
        <v>569748.72</v>
      </c>
      <c r="F33" s="111">
        <f t="shared" si="2"/>
        <v>0.80815421276595745</v>
      </c>
      <c r="G33" s="15">
        <v>569748.72</v>
      </c>
      <c r="H33" s="15">
        <v>569748.72</v>
      </c>
    </row>
    <row r="34" spans="1:9" ht="51" x14ac:dyDescent="0.25">
      <c r="A34" s="23" t="s">
        <v>37</v>
      </c>
      <c r="B34" s="22" t="s">
        <v>38</v>
      </c>
      <c r="C34" s="81">
        <v>881770.15</v>
      </c>
      <c r="D34" s="81">
        <v>705000</v>
      </c>
      <c r="E34" s="15">
        <v>569748.72</v>
      </c>
      <c r="F34" s="111" t="s">
        <v>256</v>
      </c>
      <c r="G34" s="19">
        <v>569748.72</v>
      </c>
      <c r="H34" s="19">
        <v>569748.72</v>
      </c>
    </row>
    <row r="35" spans="1:9" ht="31.5" customHeight="1" x14ac:dyDescent="0.25">
      <c r="A35" s="8" t="s">
        <v>39</v>
      </c>
      <c r="B35" s="22" t="s">
        <v>40</v>
      </c>
      <c r="C35" s="81">
        <v>234000</v>
      </c>
      <c r="D35" s="81"/>
      <c r="E35" s="15"/>
      <c r="F35" s="111" t="e">
        <f t="shared" si="2"/>
        <v>#DIV/0!</v>
      </c>
      <c r="G35" s="19"/>
      <c r="H35" s="19"/>
    </row>
    <row r="36" spans="1:9" ht="48.75" customHeight="1" x14ac:dyDescent="0.25">
      <c r="A36" s="8" t="s">
        <v>41</v>
      </c>
      <c r="B36" s="22" t="s">
        <v>42</v>
      </c>
      <c r="C36" s="81">
        <v>234000</v>
      </c>
      <c r="D36" s="81"/>
      <c r="E36" s="15"/>
      <c r="F36" s="109" t="e">
        <f t="shared" si="2"/>
        <v>#DIV/0!</v>
      </c>
      <c r="G36" s="19"/>
      <c r="H36" s="19"/>
    </row>
    <row r="37" spans="1:9" ht="46.5" customHeight="1" x14ac:dyDescent="0.25">
      <c r="A37" s="8" t="s">
        <v>43</v>
      </c>
      <c r="B37" s="8" t="s">
        <v>44</v>
      </c>
      <c r="C37" s="82">
        <v>234000</v>
      </c>
      <c r="D37" s="82"/>
      <c r="E37" s="24"/>
      <c r="F37" s="109" t="e">
        <f t="shared" si="2"/>
        <v>#DIV/0!</v>
      </c>
      <c r="G37" s="24"/>
      <c r="H37" s="15"/>
    </row>
    <row r="38" spans="1:9" x14ac:dyDescent="0.25">
      <c r="A38" s="3" t="s">
        <v>182</v>
      </c>
      <c r="B38" s="3" t="s">
        <v>45</v>
      </c>
      <c r="C38" s="83">
        <f>C39</f>
        <v>363273.99</v>
      </c>
      <c r="D38" s="83">
        <f>D39</f>
        <v>120000</v>
      </c>
      <c r="E38" s="16">
        <f t="shared" ref="E38:G38" si="12">E39</f>
        <v>2760</v>
      </c>
      <c r="F38" s="109">
        <f t="shared" si="2"/>
        <v>2.3E-2</v>
      </c>
      <c r="G38" s="17">
        <f t="shared" si="12"/>
        <v>2760</v>
      </c>
      <c r="H38" s="17">
        <f>H39</f>
        <v>2760</v>
      </c>
    </row>
    <row r="39" spans="1:9" x14ac:dyDescent="0.25">
      <c r="A39" s="8" t="s">
        <v>46</v>
      </c>
      <c r="B39" s="8" t="s">
        <v>47</v>
      </c>
      <c r="C39" s="82">
        <f>C40+C41+C42</f>
        <v>363273.99</v>
      </c>
      <c r="D39" s="82">
        <f>D40+D41+D42</f>
        <v>120000</v>
      </c>
      <c r="E39" s="15">
        <f>E40+E41+E42</f>
        <v>2760</v>
      </c>
      <c r="F39" s="111">
        <f t="shared" si="2"/>
        <v>2.3E-2</v>
      </c>
      <c r="G39" s="15">
        <f t="shared" ref="G39:H39" si="13">G40+G41+G42</f>
        <v>2760</v>
      </c>
      <c r="H39" s="15">
        <f t="shared" si="13"/>
        <v>2760</v>
      </c>
    </row>
    <row r="40" spans="1:9" ht="25.5" x14ac:dyDescent="0.25">
      <c r="A40" s="8" t="s">
        <v>48</v>
      </c>
      <c r="B40" s="22" t="s">
        <v>49</v>
      </c>
      <c r="C40" s="81">
        <v>30626.25</v>
      </c>
      <c r="D40" s="81">
        <v>55100</v>
      </c>
      <c r="E40" s="24">
        <v>1210</v>
      </c>
      <c r="F40" s="111">
        <f t="shared" si="2"/>
        <v>2.1960072595281308E-2</v>
      </c>
      <c r="G40" s="24">
        <v>1210</v>
      </c>
      <c r="H40" s="19">
        <v>1210</v>
      </c>
    </row>
    <row r="41" spans="1:9" x14ac:dyDescent="0.25">
      <c r="A41" s="8" t="s">
        <v>50</v>
      </c>
      <c r="B41" s="22" t="s">
        <v>51</v>
      </c>
      <c r="C41" s="81">
        <v>2753.54</v>
      </c>
      <c r="D41" s="81"/>
      <c r="E41" s="24">
        <v>250</v>
      </c>
      <c r="F41" s="111" t="e">
        <f t="shared" si="2"/>
        <v>#DIV/0!</v>
      </c>
      <c r="G41" s="24">
        <v>250</v>
      </c>
      <c r="H41" s="19">
        <v>250</v>
      </c>
    </row>
    <row r="42" spans="1:9" x14ac:dyDescent="0.25">
      <c r="A42" s="8" t="s">
        <v>139</v>
      </c>
      <c r="B42" s="22" t="s">
        <v>52</v>
      </c>
      <c r="C42" s="81">
        <f>C43+C44</f>
        <v>329894.2</v>
      </c>
      <c r="D42" s="81">
        <f>D43+D44</f>
        <v>64900</v>
      </c>
      <c r="E42" s="24">
        <f>E43+E44</f>
        <v>1300</v>
      </c>
      <c r="F42" s="111">
        <f t="shared" si="2"/>
        <v>2.0030816640986132E-2</v>
      </c>
      <c r="G42" s="24">
        <f t="shared" ref="G42:H42" si="14">G43+G44</f>
        <v>1300</v>
      </c>
      <c r="H42" s="24">
        <f t="shared" si="14"/>
        <v>1300</v>
      </c>
    </row>
    <row r="43" spans="1:9" x14ac:dyDescent="0.25">
      <c r="A43" s="8" t="s">
        <v>95</v>
      </c>
      <c r="B43" s="22" t="s">
        <v>140</v>
      </c>
      <c r="C43" s="81">
        <v>39931.64</v>
      </c>
      <c r="D43" s="81">
        <v>22400</v>
      </c>
      <c r="E43" s="24">
        <v>300</v>
      </c>
      <c r="F43" s="111">
        <f t="shared" si="2"/>
        <v>1.3392857142857142E-2</v>
      </c>
      <c r="G43" s="24">
        <v>300</v>
      </c>
      <c r="H43" s="19">
        <v>300</v>
      </c>
    </row>
    <row r="44" spans="1:9" x14ac:dyDescent="0.25">
      <c r="A44" s="8" t="s">
        <v>128</v>
      </c>
      <c r="B44" s="8" t="s">
        <v>129</v>
      </c>
      <c r="C44" s="82">
        <v>289962.56</v>
      </c>
      <c r="D44" s="82">
        <v>42500</v>
      </c>
      <c r="E44" s="24">
        <v>1000</v>
      </c>
      <c r="F44" s="111">
        <f t="shared" si="2"/>
        <v>2.3529411764705882E-2</v>
      </c>
      <c r="G44" s="24">
        <v>1000</v>
      </c>
      <c r="H44" s="15">
        <v>1000</v>
      </c>
    </row>
    <row r="45" spans="1:9" ht="25.5" x14ac:dyDescent="0.25">
      <c r="A45" s="3" t="s">
        <v>53</v>
      </c>
      <c r="B45" s="3" t="s">
        <v>54</v>
      </c>
      <c r="C45" s="83">
        <f>C46</f>
        <v>181312.42</v>
      </c>
      <c r="D45" s="83">
        <f>D46</f>
        <v>214000</v>
      </c>
      <c r="E45" s="16">
        <f t="shared" ref="E45:G45" si="15">E46</f>
        <v>122243.19</v>
      </c>
      <c r="F45" s="109">
        <f t="shared" si="2"/>
        <v>0.57122985981308416</v>
      </c>
      <c r="G45" s="16">
        <f t="shared" si="15"/>
        <v>122243.19</v>
      </c>
      <c r="H45" s="16">
        <f>H46</f>
        <v>122243.19</v>
      </c>
      <c r="I45" s="25"/>
    </row>
    <row r="46" spans="1:9" x14ac:dyDescent="0.25">
      <c r="A46" s="8" t="s">
        <v>55</v>
      </c>
      <c r="B46" s="8" t="s">
        <v>56</v>
      </c>
      <c r="C46" s="82">
        <f>C47+C49</f>
        <v>181312.42</v>
      </c>
      <c r="D46" s="82">
        <f>D47+D49</f>
        <v>214000</v>
      </c>
      <c r="E46" s="15">
        <f>E47+E49</f>
        <v>122243.19</v>
      </c>
      <c r="F46" s="111">
        <f t="shared" si="2"/>
        <v>0.57122985981308416</v>
      </c>
      <c r="G46" s="15">
        <f t="shared" ref="G46:H46" si="16">G47+G49</f>
        <v>122243.19</v>
      </c>
      <c r="H46" s="15">
        <f t="shared" si="16"/>
        <v>122243.19</v>
      </c>
      <c r="I46" s="25"/>
    </row>
    <row r="47" spans="1:9" ht="25.5" x14ac:dyDescent="0.25">
      <c r="A47" s="23" t="s">
        <v>138</v>
      </c>
      <c r="B47" s="22" t="s">
        <v>153</v>
      </c>
      <c r="C47" s="81">
        <v>174712.42</v>
      </c>
      <c r="D47" s="81">
        <v>133890</v>
      </c>
      <c r="E47" s="15">
        <v>117243.19</v>
      </c>
      <c r="F47" s="111">
        <f t="shared" si="2"/>
        <v>0.87566801105385017</v>
      </c>
      <c r="G47" s="15">
        <v>117243.19</v>
      </c>
      <c r="H47" s="15">
        <v>117243.19</v>
      </c>
      <c r="I47" s="25"/>
    </row>
    <row r="48" spans="1:9" ht="38.25" x14ac:dyDescent="0.25">
      <c r="A48" s="38" t="s">
        <v>154</v>
      </c>
      <c r="B48" s="8" t="s">
        <v>152</v>
      </c>
      <c r="C48" s="82">
        <v>174712.42</v>
      </c>
      <c r="D48" s="82">
        <v>133890</v>
      </c>
      <c r="E48" s="52">
        <v>117243.19</v>
      </c>
      <c r="F48" s="111">
        <f t="shared" si="2"/>
        <v>0.87566801105385017</v>
      </c>
      <c r="G48" s="52">
        <v>117243.19</v>
      </c>
      <c r="H48" s="52">
        <v>117243.19</v>
      </c>
      <c r="I48" s="25"/>
    </row>
    <row r="49" spans="1:9" ht="25.5" x14ac:dyDescent="0.25">
      <c r="A49" s="8" t="s">
        <v>155</v>
      </c>
      <c r="B49" s="8" t="s">
        <v>156</v>
      </c>
      <c r="C49" s="82">
        <v>6600</v>
      </c>
      <c r="D49" s="82">
        <v>80110</v>
      </c>
      <c r="E49" s="15">
        <v>5000</v>
      </c>
      <c r="F49" s="111">
        <f t="shared" si="2"/>
        <v>6.241418050181001E-2</v>
      </c>
      <c r="G49" s="15">
        <v>5000</v>
      </c>
      <c r="H49" s="15">
        <v>5000</v>
      </c>
      <c r="I49" s="25"/>
    </row>
    <row r="50" spans="1:9" ht="25.5" customHeight="1" x14ac:dyDescent="0.25">
      <c r="A50" s="3" t="s">
        <v>208</v>
      </c>
      <c r="B50" s="3" t="s">
        <v>209</v>
      </c>
      <c r="C50" s="84">
        <f>C51</f>
        <v>593809.82999999996</v>
      </c>
      <c r="D50" s="84">
        <f>D51</f>
        <v>4897577.09</v>
      </c>
      <c r="E50" s="17">
        <f>E51</f>
        <v>3900000</v>
      </c>
      <c r="F50" s="109">
        <f t="shared" si="2"/>
        <v>0.79631212093896819</v>
      </c>
      <c r="G50" s="19"/>
      <c r="H50" s="19"/>
      <c r="I50" s="25"/>
    </row>
    <row r="51" spans="1:9" ht="30" customHeight="1" x14ac:dyDescent="0.25">
      <c r="A51" s="8" t="s">
        <v>210</v>
      </c>
      <c r="B51" s="8" t="s">
        <v>211</v>
      </c>
      <c r="C51" s="85">
        <v>593809.82999999996</v>
      </c>
      <c r="D51" s="85">
        <v>4897577.09</v>
      </c>
      <c r="E51" s="19">
        <v>3900000</v>
      </c>
      <c r="F51" s="111">
        <f t="shared" si="2"/>
        <v>0.79631212093896819</v>
      </c>
      <c r="G51" s="19"/>
      <c r="H51" s="19"/>
      <c r="I51" s="25"/>
    </row>
    <row r="52" spans="1:9" ht="27" customHeight="1" x14ac:dyDescent="0.25">
      <c r="A52" s="8" t="s">
        <v>212</v>
      </c>
      <c r="B52" s="8" t="s">
        <v>213</v>
      </c>
      <c r="C52" s="85">
        <v>593809.82999999996</v>
      </c>
      <c r="D52" s="85">
        <v>4897577.09</v>
      </c>
      <c r="E52" s="19">
        <v>3900000</v>
      </c>
      <c r="F52" s="111">
        <f t="shared" si="2"/>
        <v>0.79631212093896819</v>
      </c>
      <c r="G52" s="19"/>
      <c r="H52" s="19"/>
      <c r="I52" s="25"/>
    </row>
    <row r="53" spans="1:9" ht="42" customHeight="1" x14ac:dyDescent="0.25">
      <c r="A53" s="8" t="s">
        <v>214</v>
      </c>
      <c r="B53" s="8" t="s">
        <v>215</v>
      </c>
      <c r="C53" s="85">
        <v>593809.82999999996</v>
      </c>
      <c r="D53" s="85">
        <v>4897577.09</v>
      </c>
      <c r="E53" s="19">
        <v>3900000</v>
      </c>
      <c r="F53" s="111">
        <f t="shared" si="2"/>
        <v>0.79631212093896819</v>
      </c>
      <c r="G53" s="19"/>
      <c r="H53" s="19"/>
      <c r="I53" s="25"/>
    </row>
    <row r="54" spans="1:9" x14ac:dyDescent="0.25">
      <c r="A54" s="3" t="s">
        <v>57</v>
      </c>
      <c r="B54" s="3" t="s">
        <v>58</v>
      </c>
      <c r="C54" s="84">
        <v>539665.89</v>
      </c>
      <c r="D54" s="84">
        <f>D55+D57+D59+D61+D63+D65+D67+D69+D71+D73+D75</f>
        <v>502000</v>
      </c>
      <c r="E54" s="17">
        <f>E55+E57+E59+E61+E63+E69+E71+E73+E75</f>
        <v>423000</v>
      </c>
      <c r="F54" s="109">
        <f t="shared" si="2"/>
        <v>0.84262948207171318</v>
      </c>
      <c r="G54" s="17">
        <f t="shared" ref="G54:H54" si="17">G55+G57+G59+G61+G63+G69+G71+G73+G75</f>
        <v>423000</v>
      </c>
      <c r="H54" s="17">
        <f t="shared" si="17"/>
        <v>423000</v>
      </c>
    </row>
    <row r="55" spans="1:9" ht="55.15" customHeight="1" x14ac:dyDescent="0.25">
      <c r="A55" s="8" t="s">
        <v>161</v>
      </c>
      <c r="B55" s="8" t="s">
        <v>183</v>
      </c>
      <c r="C55" s="85">
        <v>1100</v>
      </c>
      <c r="D55" s="85">
        <v>700</v>
      </c>
      <c r="E55" s="19">
        <v>500</v>
      </c>
      <c r="F55" s="111">
        <f t="shared" si="2"/>
        <v>0.7142857142857143</v>
      </c>
      <c r="G55" s="19">
        <v>500</v>
      </c>
      <c r="H55" s="19">
        <v>500</v>
      </c>
    </row>
    <row r="56" spans="1:9" ht="74.25" customHeight="1" x14ac:dyDescent="0.25">
      <c r="A56" s="8" t="s">
        <v>157</v>
      </c>
      <c r="B56" s="8" t="s">
        <v>184</v>
      </c>
      <c r="C56" s="85">
        <v>1100</v>
      </c>
      <c r="D56" s="85">
        <v>700</v>
      </c>
      <c r="E56" s="26">
        <v>500</v>
      </c>
      <c r="F56" s="111">
        <f t="shared" si="2"/>
        <v>0.7142857142857143</v>
      </c>
      <c r="G56" s="26">
        <v>500</v>
      </c>
      <c r="H56" s="26">
        <v>500</v>
      </c>
    </row>
    <row r="57" spans="1:9" ht="74.25" customHeight="1" x14ac:dyDescent="0.25">
      <c r="A57" s="8" t="s">
        <v>162</v>
      </c>
      <c r="B57" s="8" t="s">
        <v>185</v>
      </c>
      <c r="C57" s="85">
        <v>27714.01</v>
      </c>
      <c r="D57" s="85">
        <v>46207</v>
      </c>
      <c r="E57" s="26">
        <v>30000</v>
      </c>
      <c r="F57" s="111">
        <f t="shared" si="2"/>
        <v>0.64925227779340788</v>
      </c>
      <c r="G57" s="26">
        <v>30000</v>
      </c>
      <c r="H57" s="26">
        <v>30000</v>
      </c>
    </row>
    <row r="58" spans="1:9" ht="90.75" customHeight="1" x14ac:dyDescent="0.25">
      <c r="A58" s="8" t="s">
        <v>158</v>
      </c>
      <c r="B58" s="8" t="s">
        <v>186</v>
      </c>
      <c r="C58" s="85">
        <v>27714.01</v>
      </c>
      <c r="D58" s="85">
        <v>46207</v>
      </c>
      <c r="E58" s="26">
        <v>30000</v>
      </c>
      <c r="F58" s="109">
        <f>E58/D58</f>
        <v>0.64925227779340788</v>
      </c>
      <c r="G58" s="26">
        <v>30000</v>
      </c>
      <c r="H58" s="26">
        <v>30000</v>
      </c>
    </row>
    <row r="59" spans="1:9" ht="90.75" customHeight="1" x14ac:dyDescent="0.25">
      <c r="A59" s="8" t="s">
        <v>163</v>
      </c>
      <c r="B59" s="8" t="s">
        <v>187</v>
      </c>
      <c r="C59" s="85">
        <v>65200</v>
      </c>
      <c r="D59" s="85">
        <v>10600</v>
      </c>
      <c r="E59" s="26">
        <v>10000</v>
      </c>
      <c r="F59" s="109">
        <f t="shared" ref="F59:F122" si="18">E59/D59</f>
        <v>0.94339622641509435</v>
      </c>
      <c r="G59" s="26">
        <v>10000</v>
      </c>
      <c r="H59" s="26">
        <v>10000</v>
      </c>
    </row>
    <row r="60" spans="1:9" ht="90.75" customHeight="1" x14ac:dyDescent="0.25">
      <c r="A60" s="8" t="s">
        <v>160</v>
      </c>
      <c r="B60" s="8" t="s">
        <v>188</v>
      </c>
      <c r="C60" s="85">
        <v>65200</v>
      </c>
      <c r="D60" s="85">
        <v>10600</v>
      </c>
      <c r="E60" s="26">
        <v>10000</v>
      </c>
      <c r="F60" s="109">
        <f t="shared" si="18"/>
        <v>0.94339622641509435</v>
      </c>
      <c r="G60" s="26">
        <v>10000</v>
      </c>
      <c r="H60" s="26">
        <v>10000</v>
      </c>
    </row>
    <row r="61" spans="1:9" ht="90.75" customHeight="1" x14ac:dyDescent="0.25">
      <c r="A61" s="8" t="s">
        <v>165</v>
      </c>
      <c r="B61" s="8" t="s">
        <v>189</v>
      </c>
      <c r="C61" s="85">
        <v>8000</v>
      </c>
      <c r="D61" s="85">
        <v>46000</v>
      </c>
      <c r="E61" s="26">
        <v>30000</v>
      </c>
      <c r="F61" s="111">
        <f t="shared" si="18"/>
        <v>0.65217391304347827</v>
      </c>
      <c r="G61" s="26">
        <v>30000</v>
      </c>
      <c r="H61" s="26">
        <v>30000</v>
      </c>
    </row>
    <row r="62" spans="1:9" ht="90.75" customHeight="1" x14ac:dyDescent="0.25">
      <c r="A62" s="8" t="s">
        <v>166</v>
      </c>
      <c r="B62" s="8" t="s">
        <v>190</v>
      </c>
      <c r="C62" s="85">
        <v>8000</v>
      </c>
      <c r="D62" s="85">
        <v>46000</v>
      </c>
      <c r="E62" s="26">
        <v>30000</v>
      </c>
      <c r="F62" s="111">
        <f t="shared" si="18"/>
        <v>0.65217391304347827</v>
      </c>
      <c r="G62" s="26">
        <v>30000</v>
      </c>
      <c r="H62" s="26">
        <v>30000</v>
      </c>
    </row>
    <row r="63" spans="1:9" ht="90.75" customHeight="1" x14ac:dyDescent="0.25">
      <c r="A63" s="8" t="s">
        <v>168</v>
      </c>
      <c r="B63" s="8" t="s">
        <v>191</v>
      </c>
      <c r="C63" s="85">
        <v>8500</v>
      </c>
      <c r="D63" s="85">
        <v>8500</v>
      </c>
      <c r="E63" s="26">
        <v>8000</v>
      </c>
      <c r="F63" s="111">
        <f t="shared" si="18"/>
        <v>0.94117647058823528</v>
      </c>
      <c r="G63" s="26">
        <v>8000</v>
      </c>
      <c r="H63" s="26">
        <v>8000</v>
      </c>
    </row>
    <row r="64" spans="1:9" ht="90.75" customHeight="1" x14ac:dyDescent="0.25">
      <c r="A64" s="8" t="s">
        <v>167</v>
      </c>
      <c r="B64" s="8" t="s">
        <v>192</v>
      </c>
      <c r="C64" s="85">
        <v>8500</v>
      </c>
      <c r="D64" s="85">
        <v>8500</v>
      </c>
      <c r="E64" s="26">
        <v>8000</v>
      </c>
      <c r="F64" s="111">
        <f t="shared" si="18"/>
        <v>0.94117647058823528</v>
      </c>
      <c r="G64" s="26">
        <v>8000</v>
      </c>
      <c r="H64" s="26">
        <v>8000</v>
      </c>
    </row>
    <row r="65" spans="1:8" ht="90.75" customHeight="1" x14ac:dyDescent="0.25">
      <c r="A65" s="8" t="s">
        <v>234</v>
      </c>
      <c r="B65" s="8" t="s">
        <v>235</v>
      </c>
      <c r="C65" s="85">
        <v>1500</v>
      </c>
      <c r="D65" s="85">
        <v>6700</v>
      </c>
      <c r="E65" s="26"/>
      <c r="F65" s="111">
        <f t="shared" si="18"/>
        <v>0</v>
      </c>
      <c r="G65" s="26"/>
      <c r="H65" s="26"/>
    </row>
    <row r="66" spans="1:8" ht="90.75" customHeight="1" x14ac:dyDescent="0.25">
      <c r="A66" s="8" t="s">
        <v>236</v>
      </c>
      <c r="B66" s="8" t="s">
        <v>237</v>
      </c>
      <c r="C66" s="85">
        <v>1500</v>
      </c>
      <c r="D66" s="85">
        <v>6700</v>
      </c>
      <c r="E66" s="26"/>
      <c r="F66" s="111">
        <f t="shared" si="18"/>
        <v>0</v>
      </c>
      <c r="G66" s="26"/>
      <c r="H66" s="26"/>
    </row>
    <row r="67" spans="1:8" ht="90.75" customHeight="1" x14ac:dyDescent="0.25">
      <c r="A67" s="8" t="s">
        <v>238</v>
      </c>
      <c r="B67" s="8" t="s">
        <v>239</v>
      </c>
      <c r="C67" s="85">
        <v>2000</v>
      </c>
      <c r="D67" s="85">
        <v>3300</v>
      </c>
      <c r="E67" s="26"/>
      <c r="F67" s="111">
        <f t="shared" si="18"/>
        <v>0</v>
      </c>
      <c r="G67" s="26"/>
      <c r="H67" s="26"/>
    </row>
    <row r="68" spans="1:8" ht="90.75" customHeight="1" x14ac:dyDescent="0.25">
      <c r="A68" s="8" t="s">
        <v>240</v>
      </c>
      <c r="B68" s="8" t="s">
        <v>241</v>
      </c>
      <c r="C68" s="85">
        <v>2000</v>
      </c>
      <c r="D68" s="85">
        <v>3300</v>
      </c>
      <c r="E68" s="26"/>
      <c r="F68" s="111">
        <f t="shared" si="18"/>
        <v>0</v>
      </c>
      <c r="G68" s="26"/>
      <c r="H68" s="26"/>
    </row>
    <row r="69" spans="1:8" ht="90.75" customHeight="1" x14ac:dyDescent="0.25">
      <c r="A69" s="8" t="s">
        <v>169</v>
      </c>
      <c r="B69" s="8" t="s">
        <v>193</v>
      </c>
      <c r="C69" s="85">
        <v>27604.01</v>
      </c>
      <c r="D69" s="85">
        <v>7100</v>
      </c>
      <c r="E69" s="26">
        <v>7000</v>
      </c>
      <c r="F69" s="111">
        <f t="shared" si="18"/>
        <v>0.9859154929577465</v>
      </c>
      <c r="G69" s="26">
        <v>7000</v>
      </c>
      <c r="H69" s="26">
        <v>7000</v>
      </c>
    </row>
    <row r="70" spans="1:8" ht="90.75" customHeight="1" x14ac:dyDescent="0.25">
      <c r="A70" s="8" t="s">
        <v>170</v>
      </c>
      <c r="B70" s="8" t="s">
        <v>194</v>
      </c>
      <c r="C70" s="85">
        <v>27604.01</v>
      </c>
      <c r="D70" s="85">
        <v>7100</v>
      </c>
      <c r="E70" s="26">
        <v>7000</v>
      </c>
      <c r="F70" s="111">
        <f t="shared" si="18"/>
        <v>0.9859154929577465</v>
      </c>
      <c r="G70" s="26">
        <v>7000</v>
      </c>
      <c r="H70" s="26">
        <v>7000</v>
      </c>
    </row>
    <row r="71" spans="1:8" ht="90.75" customHeight="1" x14ac:dyDescent="0.25">
      <c r="A71" s="8" t="s">
        <v>164</v>
      </c>
      <c r="B71" s="8" t="s">
        <v>195</v>
      </c>
      <c r="C71" s="85">
        <v>79648.95</v>
      </c>
      <c r="D71" s="85">
        <v>70000</v>
      </c>
      <c r="E71" s="26">
        <v>65500</v>
      </c>
      <c r="F71" s="111">
        <f t="shared" si="18"/>
        <v>0.93571428571428572</v>
      </c>
      <c r="G71" s="26">
        <v>65500</v>
      </c>
      <c r="H71" s="26">
        <v>65500</v>
      </c>
    </row>
    <row r="72" spans="1:8" ht="84.75" customHeight="1" x14ac:dyDescent="0.25">
      <c r="A72" s="8" t="s">
        <v>159</v>
      </c>
      <c r="B72" s="8" t="s">
        <v>196</v>
      </c>
      <c r="C72" s="82">
        <v>79648.95</v>
      </c>
      <c r="D72" s="82">
        <v>70000</v>
      </c>
      <c r="E72" s="20">
        <v>65500</v>
      </c>
      <c r="F72" s="111">
        <f t="shared" si="18"/>
        <v>0.93571428571428572</v>
      </c>
      <c r="G72" s="20">
        <v>65500</v>
      </c>
      <c r="H72" s="20">
        <v>65500</v>
      </c>
    </row>
    <row r="73" spans="1:8" ht="91.9" customHeight="1" x14ac:dyDescent="0.25">
      <c r="A73" s="8" t="s">
        <v>171</v>
      </c>
      <c r="B73" s="8" t="s">
        <v>173</v>
      </c>
      <c r="C73" s="85">
        <v>205000</v>
      </c>
      <c r="D73" s="85">
        <v>292893</v>
      </c>
      <c r="E73" s="26">
        <v>262000</v>
      </c>
      <c r="F73" s="111">
        <f t="shared" si="18"/>
        <v>0.8945246216194993</v>
      </c>
      <c r="G73" s="26">
        <v>262000</v>
      </c>
      <c r="H73" s="26">
        <v>262000</v>
      </c>
    </row>
    <row r="74" spans="1:8" ht="103.15" customHeight="1" x14ac:dyDescent="0.25">
      <c r="A74" s="8" t="s">
        <v>179</v>
      </c>
      <c r="B74" s="8" t="s">
        <v>172</v>
      </c>
      <c r="C74" s="85">
        <v>205000</v>
      </c>
      <c r="D74" s="85">
        <v>292893</v>
      </c>
      <c r="E74" s="26">
        <v>262000</v>
      </c>
      <c r="F74" s="111">
        <f t="shared" si="18"/>
        <v>0.8945246216194993</v>
      </c>
      <c r="G74" s="26">
        <v>262000</v>
      </c>
      <c r="H74" s="26">
        <v>262000</v>
      </c>
    </row>
    <row r="75" spans="1:8" ht="103.15" customHeight="1" x14ac:dyDescent="0.25">
      <c r="A75" s="8" t="s">
        <v>175</v>
      </c>
      <c r="B75" s="8" t="s">
        <v>176</v>
      </c>
      <c r="C75" s="85">
        <v>5000</v>
      </c>
      <c r="D75" s="85">
        <v>10000</v>
      </c>
      <c r="E75" s="26">
        <v>10000</v>
      </c>
      <c r="F75" s="111">
        <f t="shared" si="18"/>
        <v>1</v>
      </c>
      <c r="G75" s="26">
        <v>10000</v>
      </c>
      <c r="H75" s="26">
        <v>10000</v>
      </c>
    </row>
    <row r="76" spans="1:8" ht="103.15" customHeight="1" x14ac:dyDescent="0.25">
      <c r="A76" s="8" t="s">
        <v>174</v>
      </c>
      <c r="B76" s="8" t="s">
        <v>177</v>
      </c>
      <c r="C76" s="85">
        <v>5000</v>
      </c>
      <c r="D76" s="85">
        <v>10000</v>
      </c>
      <c r="E76" s="26">
        <v>10000</v>
      </c>
      <c r="F76" s="111">
        <f t="shared" si="18"/>
        <v>1</v>
      </c>
      <c r="G76" s="26">
        <v>10000</v>
      </c>
      <c r="H76" s="26">
        <v>10000</v>
      </c>
    </row>
    <row r="77" spans="1:8" ht="103.15" customHeight="1" x14ac:dyDescent="0.25">
      <c r="A77" s="8" t="s">
        <v>242</v>
      </c>
      <c r="B77" s="8" t="s">
        <v>243</v>
      </c>
      <c r="C77" s="85">
        <v>104429.73</v>
      </c>
      <c r="D77" s="85"/>
      <c r="E77" s="26"/>
      <c r="F77" s="111" t="e">
        <f t="shared" si="18"/>
        <v>#DIV/0!</v>
      </c>
      <c r="G77" s="26"/>
      <c r="H77" s="26"/>
    </row>
    <row r="78" spans="1:8" ht="103.15" customHeight="1" x14ac:dyDescent="0.25">
      <c r="A78" s="8" t="s">
        <v>244</v>
      </c>
      <c r="B78" s="8" t="s">
        <v>245</v>
      </c>
      <c r="C78" s="85">
        <v>3969.19</v>
      </c>
      <c r="D78" s="85"/>
      <c r="E78" s="26"/>
      <c r="F78" s="111" t="e">
        <f t="shared" si="18"/>
        <v>#DIV/0!</v>
      </c>
      <c r="G78" s="26"/>
      <c r="H78" s="26"/>
    </row>
    <row r="79" spans="1:8" x14ac:dyDescent="0.25">
      <c r="A79" s="3" t="s">
        <v>59</v>
      </c>
      <c r="B79" s="27" t="s">
        <v>60</v>
      </c>
      <c r="C79" s="86">
        <f>C80</f>
        <v>138126382.56999999</v>
      </c>
      <c r="D79" s="86">
        <f>D80</f>
        <v>143606990.16</v>
      </c>
      <c r="E79" s="17">
        <f t="shared" ref="E79:G79" si="19">E80</f>
        <v>147757386.30000001</v>
      </c>
      <c r="F79" s="109">
        <f t="shared" si="18"/>
        <v>1.0289010732372836</v>
      </c>
      <c r="G79" s="17">
        <f t="shared" si="19"/>
        <v>117158664.3</v>
      </c>
      <c r="H79" s="17">
        <f>H80</f>
        <v>114255527.3</v>
      </c>
    </row>
    <row r="80" spans="1:8" ht="25.5" x14ac:dyDescent="0.25">
      <c r="A80" s="3" t="s">
        <v>61</v>
      </c>
      <c r="B80" s="27" t="s">
        <v>62</v>
      </c>
      <c r="C80" s="86">
        <f>C81+C90+C110+C134</f>
        <v>138126382.56999999</v>
      </c>
      <c r="D80" s="86">
        <f>D81+D90+D110+D134</f>
        <v>143606990.16</v>
      </c>
      <c r="E80" s="17">
        <f>E81+E90+E110+E134</f>
        <v>147757386.30000001</v>
      </c>
      <c r="F80" s="109">
        <f t="shared" si="18"/>
        <v>1.0289010732372836</v>
      </c>
      <c r="G80" s="17">
        <f>G81+G90+G110+G134</f>
        <v>117158664.3</v>
      </c>
      <c r="H80" s="17">
        <f>H81+H90+H110+H134</f>
        <v>114255527.3</v>
      </c>
    </row>
    <row r="81" spans="1:8" x14ac:dyDescent="0.25">
      <c r="A81" s="28" t="s">
        <v>99</v>
      </c>
      <c r="B81" s="27" t="s">
        <v>97</v>
      </c>
      <c r="C81" s="86">
        <f>C82+C84+C86+C88</f>
        <v>31903960</v>
      </c>
      <c r="D81" s="86">
        <f>D82+D84</f>
        <v>28961600</v>
      </c>
      <c r="E81" s="17">
        <f>E82+E84+E86</f>
        <v>25856000</v>
      </c>
      <c r="F81" s="109">
        <f t="shared" si="18"/>
        <v>0.89276835533948395</v>
      </c>
      <c r="G81" s="17">
        <f t="shared" ref="G81" si="20">G82+G84</f>
        <v>3627000</v>
      </c>
      <c r="H81" s="17">
        <f>H82+H84</f>
        <v>2928000</v>
      </c>
    </row>
    <row r="82" spans="1:8" x14ac:dyDescent="0.25">
      <c r="A82" s="8" t="s">
        <v>100</v>
      </c>
      <c r="B82" s="29" t="s">
        <v>63</v>
      </c>
      <c r="C82" s="73">
        <v>16414000</v>
      </c>
      <c r="D82" s="73">
        <v>14621000</v>
      </c>
      <c r="E82" s="15">
        <v>18774000</v>
      </c>
      <c r="F82" s="111">
        <f t="shared" si="18"/>
        <v>1.2840434990766705</v>
      </c>
      <c r="G82" s="15">
        <v>3627000</v>
      </c>
      <c r="H82" s="15">
        <v>2928000</v>
      </c>
    </row>
    <row r="83" spans="1:8" ht="38.25" x14ac:dyDescent="0.25">
      <c r="A83" s="23" t="s">
        <v>101</v>
      </c>
      <c r="B83" s="29" t="s">
        <v>197</v>
      </c>
      <c r="C83" s="87">
        <v>16414000</v>
      </c>
      <c r="D83" s="87">
        <v>14621000</v>
      </c>
      <c r="E83" s="30">
        <v>18774000</v>
      </c>
      <c r="F83" s="111">
        <f t="shared" si="18"/>
        <v>1.2840434990766705</v>
      </c>
      <c r="G83" s="30">
        <v>3627000</v>
      </c>
      <c r="H83" s="19">
        <v>2928000</v>
      </c>
    </row>
    <row r="84" spans="1:8" ht="25.5" x14ac:dyDescent="0.25">
      <c r="A84" s="8" t="s">
        <v>102</v>
      </c>
      <c r="B84" s="29" t="s">
        <v>64</v>
      </c>
      <c r="C84" s="73">
        <v>13263000</v>
      </c>
      <c r="D84" s="73">
        <v>14340600</v>
      </c>
      <c r="E84" s="18">
        <v>7082000</v>
      </c>
      <c r="F84" s="111">
        <f t="shared" si="18"/>
        <v>0.49384265651367448</v>
      </c>
      <c r="G84" s="18"/>
      <c r="H84" s="15"/>
    </row>
    <row r="85" spans="1:8" ht="25.5" x14ac:dyDescent="0.25">
      <c r="A85" s="8" t="s">
        <v>103</v>
      </c>
      <c r="B85" s="29" t="s">
        <v>65</v>
      </c>
      <c r="C85" s="87">
        <v>13263000</v>
      </c>
      <c r="D85" s="87">
        <v>14340600</v>
      </c>
      <c r="E85" s="30">
        <v>7082000</v>
      </c>
      <c r="F85" s="111">
        <f t="shared" si="18"/>
        <v>0.49384265651367448</v>
      </c>
      <c r="G85" s="30"/>
      <c r="H85" s="19"/>
    </row>
    <row r="86" spans="1:8" ht="83.25" customHeight="1" x14ac:dyDescent="0.25">
      <c r="A86" s="8" t="s">
        <v>246</v>
      </c>
      <c r="B86" s="29" t="s">
        <v>248</v>
      </c>
      <c r="C86" s="73">
        <v>71960</v>
      </c>
      <c r="D86" s="73"/>
      <c r="E86" s="18">
        <v>0</v>
      </c>
      <c r="F86" s="111" t="e">
        <f t="shared" si="18"/>
        <v>#DIV/0!</v>
      </c>
      <c r="G86" s="18">
        <f t="shared" ref="G86" si="21">G87</f>
        <v>0</v>
      </c>
      <c r="H86" s="15">
        <f>H87</f>
        <v>0</v>
      </c>
    </row>
    <row r="87" spans="1:8" ht="91.5" customHeight="1" x14ac:dyDescent="0.25">
      <c r="A87" s="8" t="s">
        <v>246</v>
      </c>
      <c r="B87" s="29" t="s">
        <v>247</v>
      </c>
      <c r="C87" s="87">
        <v>71960</v>
      </c>
      <c r="D87" s="87"/>
      <c r="E87" s="30">
        <v>0</v>
      </c>
      <c r="F87" s="111" t="e">
        <f t="shared" si="18"/>
        <v>#DIV/0!</v>
      </c>
      <c r="G87" s="30">
        <v>0</v>
      </c>
      <c r="H87" s="19">
        <v>0</v>
      </c>
    </row>
    <row r="88" spans="1:8" ht="58.5" customHeight="1" x14ac:dyDescent="0.25">
      <c r="A88" s="38" t="s">
        <v>249</v>
      </c>
      <c r="B88" s="39" t="s">
        <v>250</v>
      </c>
      <c r="C88" s="99">
        <v>2155000</v>
      </c>
      <c r="D88" s="99"/>
      <c r="E88" s="30"/>
      <c r="F88" s="111" t="e">
        <f t="shared" si="18"/>
        <v>#DIV/0!</v>
      </c>
      <c r="G88" s="30"/>
      <c r="H88" s="19"/>
    </row>
    <row r="89" spans="1:8" ht="45.75" customHeight="1" x14ac:dyDescent="0.25">
      <c r="A89" s="38" t="s">
        <v>251</v>
      </c>
      <c r="B89" s="39" t="s">
        <v>96</v>
      </c>
      <c r="C89" s="99">
        <v>2155000</v>
      </c>
      <c r="D89" s="99"/>
      <c r="E89" s="30"/>
      <c r="F89" s="111" t="e">
        <f t="shared" si="18"/>
        <v>#DIV/0!</v>
      </c>
      <c r="G89" s="30"/>
      <c r="H89" s="19"/>
    </row>
    <row r="90" spans="1:8" ht="25.5" x14ac:dyDescent="0.25">
      <c r="A90" s="40" t="s">
        <v>104</v>
      </c>
      <c r="B90" s="41" t="s">
        <v>76</v>
      </c>
      <c r="C90" s="88">
        <f>C93+C95+C97+C99+C101+C105+C107</f>
        <v>24918057.059999999</v>
      </c>
      <c r="D90" s="88">
        <f>D93+D97+D99+D101+D105+D107</f>
        <v>17927910.579999998</v>
      </c>
      <c r="E90" s="17">
        <f>E93+E97+E99+E101+E105+E107</f>
        <v>15517553</v>
      </c>
      <c r="F90" s="109">
        <f t="shared" si="18"/>
        <v>0.86555278880691522</v>
      </c>
      <c r="G90" s="17">
        <f t="shared" ref="G90:H90" si="22">G93+G97+G99+G101+G105+G107</f>
        <v>13590434</v>
      </c>
      <c r="H90" s="17">
        <f t="shared" si="22"/>
        <v>9274383</v>
      </c>
    </row>
    <row r="91" spans="1:8" ht="0.75" customHeight="1" x14ac:dyDescent="0.25">
      <c r="A91" s="42" t="s">
        <v>85</v>
      </c>
      <c r="B91" s="42" t="s">
        <v>82</v>
      </c>
      <c r="C91" s="89"/>
      <c r="D91" s="89"/>
      <c r="E91" s="54"/>
      <c r="F91" s="109" t="e">
        <f t="shared" si="18"/>
        <v>#DIV/0!</v>
      </c>
      <c r="G91" s="54"/>
      <c r="H91" s="53"/>
    </row>
    <row r="92" spans="1:8" ht="38.25" hidden="1" x14ac:dyDescent="0.25">
      <c r="A92" s="42" t="s">
        <v>86</v>
      </c>
      <c r="B92" s="42" t="s">
        <v>83</v>
      </c>
      <c r="C92" s="89"/>
      <c r="D92" s="89"/>
      <c r="E92" s="54"/>
      <c r="F92" s="109" t="e">
        <f t="shared" si="18"/>
        <v>#DIV/0!</v>
      </c>
      <c r="G92" s="54"/>
      <c r="H92" s="53"/>
    </row>
    <row r="93" spans="1:8" ht="66" customHeight="1" x14ac:dyDescent="0.25">
      <c r="A93" s="8" t="s">
        <v>198</v>
      </c>
      <c r="B93" s="43" t="s">
        <v>178</v>
      </c>
      <c r="C93" s="90">
        <v>14676913.74</v>
      </c>
      <c r="D93" s="90">
        <v>7115819</v>
      </c>
      <c r="E93" s="56">
        <v>8341596</v>
      </c>
      <c r="F93" s="111">
        <f t="shared" si="18"/>
        <v>1.1722608458703068</v>
      </c>
      <c r="G93" s="56">
        <v>8341596</v>
      </c>
      <c r="H93" s="56">
        <v>4170798</v>
      </c>
    </row>
    <row r="94" spans="1:8" ht="78" customHeight="1" x14ac:dyDescent="0.25">
      <c r="A94" s="8" t="s">
        <v>199</v>
      </c>
      <c r="B94" s="43" t="s">
        <v>84</v>
      </c>
      <c r="C94" s="90">
        <v>14676913.74</v>
      </c>
      <c r="D94" s="90">
        <v>7115819</v>
      </c>
      <c r="E94" s="56">
        <v>8341596</v>
      </c>
      <c r="F94" s="111">
        <f t="shared" si="18"/>
        <v>1.1722608458703068</v>
      </c>
      <c r="G94" s="56">
        <v>8341596</v>
      </c>
      <c r="H94" s="56">
        <v>4170798</v>
      </c>
    </row>
    <row r="95" spans="1:8" ht="40.5" customHeight="1" x14ac:dyDescent="0.25">
      <c r="A95" s="8" t="s">
        <v>146</v>
      </c>
      <c r="B95" s="43" t="s">
        <v>147</v>
      </c>
      <c r="C95" s="90">
        <v>2498745.02</v>
      </c>
      <c r="D95" s="90"/>
      <c r="E95" s="55"/>
      <c r="F95" s="111" t="e">
        <f t="shared" si="18"/>
        <v>#DIV/0!</v>
      </c>
      <c r="G95" s="55"/>
      <c r="H95" s="55"/>
    </row>
    <row r="96" spans="1:8" ht="59.25" customHeight="1" x14ac:dyDescent="0.25">
      <c r="A96" s="8" t="s">
        <v>145</v>
      </c>
      <c r="B96" s="43" t="s">
        <v>151</v>
      </c>
      <c r="C96" s="90">
        <v>2498745.02</v>
      </c>
      <c r="D96" s="90"/>
      <c r="E96" s="55"/>
      <c r="F96" s="111" t="e">
        <f t="shared" si="18"/>
        <v>#DIV/0!</v>
      </c>
      <c r="G96" s="55"/>
      <c r="H96" s="55"/>
    </row>
    <row r="97" spans="1:8" ht="72.599999999999994" customHeight="1" x14ac:dyDescent="0.25">
      <c r="A97" s="8" t="s">
        <v>222</v>
      </c>
      <c r="B97" s="43" t="s">
        <v>223</v>
      </c>
      <c r="C97" s="90">
        <v>654049.99</v>
      </c>
      <c r="D97" s="90">
        <v>1577388</v>
      </c>
      <c r="E97" s="56">
        <v>1541220</v>
      </c>
      <c r="F97" s="111">
        <f t="shared" si="18"/>
        <v>0.97707095527542998</v>
      </c>
      <c r="G97" s="56">
        <v>1589460</v>
      </c>
      <c r="H97" s="56">
        <v>1685561</v>
      </c>
    </row>
    <row r="98" spans="1:8" ht="72.599999999999994" customHeight="1" x14ac:dyDescent="0.25">
      <c r="A98" s="8" t="s">
        <v>220</v>
      </c>
      <c r="B98" s="43" t="s">
        <v>221</v>
      </c>
      <c r="C98" s="90">
        <v>654049.99</v>
      </c>
      <c r="D98" s="90">
        <v>1577388</v>
      </c>
      <c r="E98" s="56">
        <v>1541220</v>
      </c>
      <c r="F98" s="111">
        <f t="shared" si="18"/>
        <v>0.97707095527542998</v>
      </c>
      <c r="G98" s="56">
        <v>1589460</v>
      </c>
      <c r="H98" s="56">
        <v>1685561</v>
      </c>
    </row>
    <row r="99" spans="1:8" ht="39" x14ac:dyDescent="0.25">
      <c r="A99" s="8" t="s">
        <v>105</v>
      </c>
      <c r="B99" s="43" t="s">
        <v>87</v>
      </c>
      <c r="C99" s="90">
        <v>833701</v>
      </c>
      <c r="D99" s="90">
        <v>500000</v>
      </c>
      <c r="E99" s="56"/>
      <c r="F99" s="111">
        <f t="shared" si="18"/>
        <v>0</v>
      </c>
      <c r="G99" s="56">
        <v>851064</v>
      </c>
      <c r="H99" s="56">
        <v>500000</v>
      </c>
    </row>
    <row r="100" spans="1:8" ht="51.75" x14ac:dyDescent="0.25">
      <c r="A100" s="8" t="s">
        <v>106</v>
      </c>
      <c r="B100" s="43" t="s">
        <v>88</v>
      </c>
      <c r="C100" s="90">
        <v>833701</v>
      </c>
      <c r="D100" s="90">
        <v>500000</v>
      </c>
      <c r="E100" s="56"/>
      <c r="F100" s="111">
        <f t="shared" si="18"/>
        <v>0</v>
      </c>
      <c r="G100" s="56">
        <v>851064</v>
      </c>
      <c r="H100" s="56">
        <v>500000</v>
      </c>
    </row>
    <row r="101" spans="1:8" ht="26.25" x14ac:dyDescent="0.25">
      <c r="A101" s="8" t="s">
        <v>107</v>
      </c>
      <c r="B101" s="43" t="s">
        <v>89</v>
      </c>
      <c r="C101" s="90">
        <v>420000</v>
      </c>
      <c r="D101" s="90">
        <v>337500</v>
      </c>
      <c r="E101" s="56">
        <v>562500</v>
      </c>
      <c r="F101" s="111">
        <f t="shared" si="18"/>
        <v>1.6666666666666667</v>
      </c>
      <c r="G101" s="56">
        <v>562500</v>
      </c>
      <c r="H101" s="56">
        <v>562500</v>
      </c>
    </row>
    <row r="102" spans="1:8" ht="26.25" x14ac:dyDescent="0.25">
      <c r="A102" s="8" t="s">
        <v>108</v>
      </c>
      <c r="B102" s="43" t="s">
        <v>90</v>
      </c>
      <c r="C102" s="90">
        <v>420000</v>
      </c>
      <c r="D102" s="90">
        <v>337500</v>
      </c>
      <c r="E102" s="56">
        <v>562500</v>
      </c>
      <c r="F102" s="111">
        <f t="shared" si="18"/>
        <v>1.6666666666666667</v>
      </c>
      <c r="G102" s="56">
        <v>562500</v>
      </c>
      <c r="H102" s="56">
        <v>562500</v>
      </c>
    </row>
    <row r="103" spans="1:8" ht="0.75" customHeight="1" x14ac:dyDescent="0.25">
      <c r="A103" s="8" t="s">
        <v>109</v>
      </c>
      <c r="B103" s="43" t="s">
        <v>91</v>
      </c>
      <c r="C103" s="90">
        <v>74592</v>
      </c>
      <c r="D103" s="90"/>
      <c r="E103" s="56">
        <v>0</v>
      </c>
      <c r="F103" s="111" t="e">
        <f t="shared" si="18"/>
        <v>#DIV/0!</v>
      </c>
      <c r="G103" s="56">
        <v>0</v>
      </c>
      <c r="H103" s="56">
        <v>0</v>
      </c>
    </row>
    <row r="104" spans="1:8" ht="26.25" hidden="1" x14ac:dyDescent="0.25">
      <c r="A104" s="8" t="s">
        <v>92</v>
      </c>
      <c r="B104" s="43" t="s">
        <v>93</v>
      </c>
      <c r="C104" s="90"/>
      <c r="D104" s="90"/>
      <c r="E104" s="56"/>
      <c r="F104" s="111" t="e">
        <f t="shared" si="18"/>
        <v>#DIV/0!</v>
      </c>
      <c r="G104" s="56"/>
      <c r="H104" s="56"/>
    </row>
    <row r="105" spans="1:8" x14ac:dyDescent="0.25">
      <c r="A105" s="8" t="s">
        <v>109</v>
      </c>
      <c r="B105" s="43" t="s">
        <v>217</v>
      </c>
      <c r="C105" s="90">
        <v>74592</v>
      </c>
      <c r="D105" s="90">
        <v>108696</v>
      </c>
      <c r="E105" s="56">
        <v>43136</v>
      </c>
      <c r="F105" s="111">
        <f t="shared" si="18"/>
        <v>0.39684993008022373</v>
      </c>
      <c r="G105" s="56">
        <v>43136</v>
      </c>
      <c r="H105" s="56">
        <v>43136</v>
      </c>
    </row>
    <row r="106" spans="1:8" ht="26.25" x14ac:dyDescent="0.25">
      <c r="A106" s="8" t="s">
        <v>218</v>
      </c>
      <c r="B106" s="43" t="s">
        <v>216</v>
      </c>
      <c r="C106" s="90">
        <v>74592</v>
      </c>
      <c r="D106" s="90">
        <v>108696</v>
      </c>
      <c r="E106" s="56">
        <v>43136</v>
      </c>
      <c r="F106" s="111">
        <f t="shared" si="18"/>
        <v>0.39684993008022373</v>
      </c>
      <c r="G106" s="56">
        <v>43136</v>
      </c>
      <c r="H106" s="56">
        <v>43136</v>
      </c>
    </row>
    <row r="107" spans="1:8" x14ac:dyDescent="0.25">
      <c r="A107" s="8" t="s">
        <v>110</v>
      </c>
      <c r="B107" s="29" t="s">
        <v>77</v>
      </c>
      <c r="C107" s="87">
        <v>5760055.3099999996</v>
      </c>
      <c r="D107" s="87">
        <v>8288507.5800000001</v>
      </c>
      <c r="E107" s="56">
        <f>E108</f>
        <v>5029101</v>
      </c>
      <c r="F107" s="111">
        <f t="shared" si="18"/>
        <v>0.60675591491707359</v>
      </c>
      <c r="G107" s="56">
        <f t="shared" ref="G107:H107" si="23">G108</f>
        <v>2202678</v>
      </c>
      <c r="H107" s="56">
        <f t="shared" si="23"/>
        <v>2312388</v>
      </c>
    </row>
    <row r="108" spans="1:8" ht="25.15" customHeight="1" x14ac:dyDescent="0.25">
      <c r="A108" s="8" t="s">
        <v>111</v>
      </c>
      <c r="B108" s="29" t="s">
        <v>78</v>
      </c>
      <c r="C108" s="87">
        <v>5760055.3099999996</v>
      </c>
      <c r="D108" s="87">
        <v>8288507.5800000001</v>
      </c>
      <c r="E108" s="56">
        <v>5029101</v>
      </c>
      <c r="F108" s="111">
        <f t="shared" si="18"/>
        <v>0.60675591491707359</v>
      </c>
      <c r="G108" s="56">
        <v>2202678</v>
      </c>
      <c r="H108" s="56">
        <v>2312388</v>
      </c>
    </row>
    <row r="109" spans="1:8" ht="38.25" hidden="1" x14ac:dyDescent="0.25">
      <c r="A109" s="8"/>
      <c r="B109" s="29" t="s">
        <v>79</v>
      </c>
      <c r="C109" s="87"/>
      <c r="D109" s="87"/>
      <c r="E109" s="57"/>
      <c r="F109" s="109" t="e">
        <f t="shared" si="18"/>
        <v>#DIV/0!</v>
      </c>
      <c r="G109" s="57"/>
      <c r="H109" s="56"/>
    </row>
    <row r="110" spans="1:8" ht="24.75" customHeight="1" x14ac:dyDescent="0.25">
      <c r="A110" s="44" t="s">
        <v>112</v>
      </c>
      <c r="B110" s="45" t="s">
        <v>98</v>
      </c>
      <c r="C110" s="91">
        <f>C117+C119+C121+C123+C126+C130</f>
        <v>71346421.349999994</v>
      </c>
      <c r="D110" s="91">
        <f>D117+D119+D121+D123+D130+D132</f>
        <v>82746679.579999998</v>
      </c>
      <c r="E110" s="58">
        <f>E117+E119+E121+E123++E126</f>
        <v>97009689.299999997</v>
      </c>
      <c r="F110" s="109">
        <f t="shared" si="18"/>
        <v>1.1723695717144811</v>
      </c>
      <c r="G110" s="58">
        <f>G117+G119+G121+G123++G126</f>
        <v>90764895.299999997</v>
      </c>
      <c r="H110" s="58">
        <f>H117+H119+H121+H123++H126</f>
        <v>92838514.299999997</v>
      </c>
    </row>
    <row r="111" spans="1:8" hidden="1" x14ac:dyDescent="0.25">
      <c r="A111" s="46"/>
      <c r="B111" s="47"/>
      <c r="C111" s="92"/>
      <c r="D111" s="92"/>
      <c r="E111" s="59"/>
      <c r="F111" s="109" t="e">
        <f t="shared" si="18"/>
        <v>#DIV/0!</v>
      </c>
      <c r="G111" s="59"/>
      <c r="H111" s="59"/>
    </row>
    <row r="112" spans="1:8" hidden="1" x14ac:dyDescent="0.25">
      <c r="A112" s="46"/>
      <c r="B112" s="48"/>
      <c r="C112" s="93"/>
      <c r="D112" s="93"/>
      <c r="E112" s="60"/>
      <c r="F112" s="109" t="e">
        <f t="shared" si="18"/>
        <v>#DIV/0!</v>
      </c>
      <c r="G112" s="60"/>
      <c r="H112" s="56"/>
    </row>
    <row r="113" spans="1:8" hidden="1" x14ac:dyDescent="0.25">
      <c r="A113" s="46"/>
      <c r="B113" s="49"/>
      <c r="C113" s="94"/>
      <c r="D113" s="94"/>
      <c r="E113" s="61"/>
      <c r="F113" s="109" t="e">
        <f t="shared" si="18"/>
        <v>#DIV/0!</v>
      </c>
      <c r="G113" s="61"/>
      <c r="H113" s="62"/>
    </row>
    <row r="114" spans="1:8" hidden="1" x14ac:dyDescent="0.25">
      <c r="A114" s="46"/>
      <c r="B114" s="49"/>
      <c r="C114" s="94"/>
      <c r="D114" s="94"/>
      <c r="E114" s="61"/>
      <c r="F114" s="109" t="e">
        <f t="shared" si="18"/>
        <v>#DIV/0!</v>
      </c>
      <c r="G114" s="61"/>
      <c r="H114" s="62"/>
    </row>
    <row r="115" spans="1:8" hidden="1" x14ac:dyDescent="0.25">
      <c r="A115" s="50"/>
      <c r="B115" s="47"/>
      <c r="C115" s="92"/>
      <c r="D115" s="92"/>
      <c r="E115" s="61"/>
      <c r="F115" s="109" t="e">
        <f t="shared" si="18"/>
        <v>#DIV/0!</v>
      </c>
      <c r="G115" s="61"/>
      <c r="H115" s="56"/>
    </row>
    <row r="116" spans="1:8" hidden="1" x14ac:dyDescent="0.25">
      <c r="A116" s="51"/>
      <c r="B116" s="48"/>
      <c r="C116" s="93"/>
      <c r="D116" s="93"/>
      <c r="E116" s="61"/>
      <c r="F116" s="109" t="e">
        <f t="shared" si="18"/>
        <v>#DIV/0!</v>
      </c>
      <c r="G116" s="61"/>
      <c r="H116" s="56"/>
    </row>
    <row r="117" spans="1:8" ht="36.75" customHeight="1" x14ac:dyDescent="0.25">
      <c r="A117" s="46" t="s">
        <v>117</v>
      </c>
      <c r="B117" s="49" t="s">
        <v>66</v>
      </c>
      <c r="C117" s="94">
        <v>69757549.659999996</v>
      </c>
      <c r="D117" s="94">
        <v>73696914.579999998</v>
      </c>
      <c r="E117" s="59">
        <f>E118</f>
        <v>84887790.299999997</v>
      </c>
      <c r="F117" s="111">
        <f t="shared" si="18"/>
        <v>1.1518499897014278</v>
      </c>
      <c r="G117" s="59">
        <f>G118</f>
        <v>78656060.299999997</v>
      </c>
      <c r="H117" s="59">
        <f>H118</f>
        <v>80714860.299999997</v>
      </c>
    </row>
    <row r="118" spans="1:8" ht="36" customHeight="1" x14ac:dyDescent="0.25">
      <c r="A118" s="51" t="s">
        <v>118</v>
      </c>
      <c r="B118" s="48" t="s">
        <v>67</v>
      </c>
      <c r="C118" s="94">
        <v>69757549.659999996</v>
      </c>
      <c r="D118" s="94">
        <v>73696914.579999998</v>
      </c>
      <c r="E118" s="59">
        <v>84887790.299999997</v>
      </c>
      <c r="F118" s="111">
        <f t="shared" si="18"/>
        <v>1.1518499897014278</v>
      </c>
      <c r="G118" s="59">
        <v>78656060.299999997</v>
      </c>
      <c r="H118" s="56">
        <v>80714860.299999997</v>
      </c>
    </row>
    <row r="119" spans="1:8" ht="51" x14ac:dyDescent="0.25">
      <c r="A119" s="46" t="s">
        <v>119</v>
      </c>
      <c r="B119" s="49" t="s">
        <v>203</v>
      </c>
      <c r="C119" s="95">
        <v>108162.6</v>
      </c>
      <c r="D119" s="95">
        <v>337015</v>
      </c>
      <c r="E119" s="62">
        <v>382637</v>
      </c>
      <c r="F119" s="111">
        <f t="shared" si="18"/>
        <v>1.1353708291915789</v>
      </c>
      <c r="G119" s="62">
        <v>382637</v>
      </c>
      <c r="H119" s="62">
        <v>382637</v>
      </c>
    </row>
    <row r="120" spans="1:8" ht="63.75" x14ac:dyDescent="0.25">
      <c r="A120" s="46" t="s">
        <v>120</v>
      </c>
      <c r="B120" s="49" t="s">
        <v>200</v>
      </c>
      <c r="C120" s="95">
        <v>108162.6</v>
      </c>
      <c r="D120" s="95">
        <v>337015</v>
      </c>
      <c r="E120" s="63">
        <v>382637</v>
      </c>
      <c r="F120" s="111">
        <f t="shared" si="18"/>
        <v>1.1353708291915789</v>
      </c>
      <c r="G120" s="63">
        <v>382637</v>
      </c>
      <c r="H120" s="56">
        <v>382637</v>
      </c>
    </row>
    <row r="121" spans="1:8" ht="51" x14ac:dyDescent="0.25">
      <c r="A121" s="46" t="s">
        <v>121</v>
      </c>
      <c r="B121" s="49" t="s">
        <v>148</v>
      </c>
      <c r="C121" s="95">
        <v>1003596</v>
      </c>
      <c r="D121" s="95">
        <v>8108496</v>
      </c>
      <c r="E121" s="63">
        <v>11282700</v>
      </c>
      <c r="F121" s="111">
        <f t="shared" si="18"/>
        <v>1.3914664322458814</v>
      </c>
      <c r="G121" s="63">
        <v>11282700</v>
      </c>
      <c r="H121" s="63">
        <v>11282700</v>
      </c>
    </row>
    <row r="122" spans="1:8" ht="51" x14ac:dyDescent="0.25">
      <c r="A122" s="46" t="s">
        <v>122</v>
      </c>
      <c r="B122" s="49" t="s">
        <v>149</v>
      </c>
      <c r="C122" s="95">
        <v>1003596</v>
      </c>
      <c r="D122" s="95">
        <v>8108496</v>
      </c>
      <c r="E122" s="63">
        <v>11282700</v>
      </c>
      <c r="F122" s="111">
        <f t="shared" si="18"/>
        <v>1.3914664322458814</v>
      </c>
      <c r="G122" s="63">
        <v>11282700</v>
      </c>
      <c r="H122" s="56">
        <v>11282700</v>
      </c>
    </row>
    <row r="123" spans="1:8" ht="39" customHeight="1" x14ac:dyDescent="0.25">
      <c r="A123" s="46" t="s">
        <v>113</v>
      </c>
      <c r="B123" s="49" t="s">
        <v>202</v>
      </c>
      <c r="C123" s="95">
        <v>399981</v>
      </c>
      <c r="D123" s="95">
        <v>409209</v>
      </c>
      <c r="E123" s="63">
        <v>427935</v>
      </c>
      <c r="F123" s="111">
        <f t="shared" ref="F123:F143" si="24">E123/D123</f>
        <v>1.0457614568594533</v>
      </c>
      <c r="G123" s="63">
        <v>441789</v>
      </c>
      <c r="H123" s="63">
        <v>456798</v>
      </c>
    </row>
    <row r="124" spans="1:8" ht="54.75" customHeight="1" x14ac:dyDescent="0.25">
      <c r="A124" s="46" t="s">
        <v>114</v>
      </c>
      <c r="B124" s="49" t="s">
        <v>201</v>
      </c>
      <c r="C124" s="95">
        <v>399981</v>
      </c>
      <c r="D124" s="95">
        <v>409209</v>
      </c>
      <c r="E124" s="63">
        <v>427935</v>
      </c>
      <c r="F124" s="111">
        <f t="shared" si="24"/>
        <v>1.0457614568594533</v>
      </c>
      <c r="G124" s="63">
        <v>441789</v>
      </c>
      <c r="H124" s="56">
        <v>456798</v>
      </c>
    </row>
    <row r="125" spans="1:8" ht="51" hidden="1" x14ac:dyDescent="0.25">
      <c r="A125" s="46" t="s">
        <v>115</v>
      </c>
      <c r="B125" s="49" t="s">
        <v>81</v>
      </c>
      <c r="C125" s="95"/>
      <c r="D125" s="95"/>
      <c r="E125" s="63"/>
      <c r="F125" s="109" t="e">
        <f t="shared" si="24"/>
        <v>#DIV/0!</v>
      </c>
      <c r="G125" s="63"/>
      <c r="H125" s="63"/>
    </row>
    <row r="126" spans="1:8" ht="51" x14ac:dyDescent="0.25">
      <c r="A126" s="46" t="s">
        <v>115</v>
      </c>
      <c r="B126" s="49" t="s">
        <v>219</v>
      </c>
      <c r="C126" s="95">
        <v>5640</v>
      </c>
      <c r="D126" s="95"/>
      <c r="E126" s="63">
        <v>28627</v>
      </c>
      <c r="F126" s="111" t="e">
        <f t="shared" si="24"/>
        <v>#DIV/0!</v>
      </c>
      <c r="G126" s="63">
        <v>1709</v>
      </c>
      <c r="H126" s="63">
        <v>1519</v>
      </c>
    </row>
    <row r="127" spans="1:8" ht="45.75" customHeight="1" x14ac:dyDescent="0.25">
      <c r="A127" s="46" t="s">
        <v>116</v>
      </c>
      <c r="B127" s="49" t="s">
        <v>150</v>
      </c>
      <c r="C127" s="95">
        <v>5640</v>
      </c>
      <c r="D127" s="95"/>
      <c r="E127" s="63">
        <v>28627</v>
      </c>
      <c r="F127" s="111" t="e">
        <f t="shared" si="24"/>
        <v>#DIV/0!</v>
      </c>
      <c r="G127" s="63">
        <v>1709</v>
      </c>
      <c r="H127" s="56">
        <v>1519</v>
      </c>
    </row>
    <row r="128" spans="1:8" ht="0.75" customHeight="1" x14ac:dyDescent="0.25">
      <c r="A128" s="63"/>
      <c r="B128" s="63"/>
      <c r="C128" s="96"/>
      <c r="D128" s="96"/>
      <c r="F128" s="109" t="e">
        <f t="shared" si="24"/>
        <v>#DIV/0!</v>
      </c>
    </row>
    <row r="129" spans="1:8" hidden="1" x14ac:dyDescent="0.25">
      <c r="A129" s="63"/>
      <c r="B129" s="100"/>
      <c r="C129" s="97"/>
      <c r="D129" s="97"/>
      <c r="F129" s="109" t="e">
        <f t="shared" si="24"/>
        <v>#DIV/0!</v>
      </c>
    </row>
    <row r="130" spans="1:8" ht="45.75" customHeight="1" x14ac:dyDescent="0.25">
      <c r="A130" s="103" t="s">
        <v>252</v>
      </c>
      <c r="B130" s="104" t="s">
        <v>253</v>
      </c>
      <c r="C130" s="101">
        <v>71492.09</v>
      </c>
      <c r="D130" s="101">
        <v>94431</v>
      </c>
      <c r="E130" s="102"/>
      <c r="F130" s="111">
        <f t="shared" si="24"/>
        <v>0</v>
      </c>
      <c r="G130" s="102"/>
      <c r="H130" s="102"/>
    </row>
    <row r="131" spans="1:8" ht="45" customHeight="1" x14ac:dyDescent="0.25">
      <c r="A131" s="103" t="s">
        <v>254</v>
      </c>
      <c r="B131" s="104" t="s">
        <v>255</v>
      </c>
      <c r="C131" s="101">
        <v>71492.09</v>
      </c>
      <c r="D131" s="101">
        <v>94431</v>
      </c>
      <c r="E131" s="102"/>
      <c r="F131" s="111">
        <f t="shared" si="24"/>
        <v>0</v>
      </c>
      <c r="G131" s="102"/>
      <c r="H131" s="102"/>
    </row>
    <row r="132" spans="1:8" ht="45" customHeight="1" x14ac:dyDescent="0.25">
      <c r="A132" s="103" t="s">
        <v>257</v>
      </c>
      <c r="B132" s="104" t="s">
        <v>258</v>
      </c>
      <c r="C132" s="101"/>
      <c r="D132" s="101">
        <v>100614</v>
      </c>
      <c r="E132" s="102"/>
      <c r="F132" s="111">
        <f t="shared" si="24"/>
        <v>0</v>
      </c>
      <c r="G132" s="102"/>
      <c r="H132" s="102"/>
    </row>
    <row r="133" spans="1:8" ht="45" customHeight="1" x14ac:dyDescent="0.25">
      <c r="A133" s="103" t="s">
        <v>259</v>
      </c>
      <c r="B133" s="104" t="s">
        <v>260</v>
      </c>
      <c r="C133" s="101"/>
      <c r="D133" s="101">
        <v>100614</v>
      </c>
      <c r="E133" s="102"/>
      <c r="F133" s="111">
        <f t="shared" si="24"/>
        <v>0</v>
      </c>
      <c r="G133" s="102"/>
      <c r="H133" s="102"/>
    </row>
    <row r="134" spans="1:8" x14ac:dyDescent="0.25">
      <c r="A134" s="3" t="s">
        <v>123</v>
      </c>
      <c r="B134" s="27" t="s">
        <v>70</v>
      </c>
      <c r="C134" s="72">
        <f>C135+C137+C139</f>
        <v>9957944.1600000001</v>
      </c>
      <c r="D134" s="72">
        <f>D135+D137+D139</f>
        <v>13970800</v>
      </c>
      <c r="E134" s="64">
        <f>E135+E137+E139</f>
        <v>9374144</v>
      </c>
      <c r="F134" s="109">
        <f t="shared" si="24"/>
        <v>0.67098118933776163</v>
      </c>
      <c r="G134" s="64">
        <f>G135+G137+G139</f>
        <v>9176335</v>
      </c>
      <c r="H134" s="64">
        <f>H135+H137+H139</f>
        <v>9214630</v>
      </c>
    </row>
    <row r="135" spans="1:8" ht="51" x14ac:dyDescent="0.25">
      <c r="A135" s="8" t="s">
        <v>124</v>
      </c>
      <c r="B135" s="29" t="s">
        <v>74</v>
      </c>
      <c r="C135" s="73">
        <v>2804190.5</v>
      </c>
      <c r="D135" s="73">
        <v>6817046.3399999999</v>
      </c>
      <c r="E135" s="65">
        <f>E136</f>
        <v>4136722</v>
      </c>
      <c r="F135" s="111">
        <f t="shared" si="24"/>
        <v>0.6068202845750349</v>
      </c>
      <c r="G135" s="65">
        <f t="shared" ref="G135:H135" si="25">G136</f>
        <v>4165577</v>
      </c>
      <c r="H135" s="65">
        <f t="shared" si="25"/>
        <v>4195533</v>
      </c>
    </row>
    <row r="136" spans="1:8" ht="51" x14ac:dyDescent="0.25">
      <c r="A136" s="8" t="s">
        <v>125</v>
      </c>
      <c r="B136" s="29" t="s">
        <v>75</v>
      </c>
      <c r="C136" s="73">
        <v>2804190.5</v>
      </c>
      <c r="D136" s="73">
        <v>6817046.3399999999</v>
      </c>
      <c r="E136" s="65">
        <v>4136722</v>
      </c>
      <c r="F136" s="111">
        <f t="shared" si="24"/>
        <v>0.6068202845750349</v>
      </c>
      <c r="G136" s="65">
        <v>4165577</v>
      </c>
      <c r="H136" s="65">
        <v>4195533</v>
      </c>
    </row>
    <row r="137" spans="1:8" ht="51.75" customHeight="1" x14ac:dyDescent="0.25">
      <c r="A137" s="8" t="s">
        <v>204</v>
      </c>
      <c r="B137" s="11" t="s">
        <v>205</v>
      </c>
      <c r="C137" s="74">
        <v>1660050</v>
      </c>
      <c r="D137" s="74">
        <v>1660050</v>
      </c>
      <c r="E137" s="66">
        <v>4999680</v>
      </c>
      <c r="F137" s="111">
        <f t="shared" si="24"/>
        <v>3.0117647058823529</v>
      </c>
      <c r="G137" s="66">
        <v>4765320</v>
      </c>
      <c r="H137" s="20">
        <v>4765320</v>
      </c>
    </row>
    <row r="138" spans="1:8" ht="53.25" customHeight="1" x14ac:dyDescent="0.25">
      <c r="A138" s="8" t="s">
        <v>206</v>
      </c>
      <c r="B138" s="11" t="s">
        <v>207</v>
      </c>
      <c r="C138" s="74">
        <v>1660050</v>
      </c>
      <c r="D138" s="74">
        <v>1660050</v>
      </c>
      <c r="E138" s="66">
        <v>4999680</v>
      </c>
      <c r="F138" s="111">
        <f t="shared" si="24"/>
        <v>3.0117647058823529</v>
      </c>
      <c r="G138" s="66">
        <v>4765320</v>
      </c>
      <c r="H138" s="20">
        <v>4765320</v>
      </c>
    </row>
    <row r="139" spans="1:8" x14ac:dyDescent="0.25">
      <c r="A139" s="8" t="s">
        <v>126</v>
      </c>
      <c r="B139" s="29" t="s">
        <v>71</v>
      </c>
      <c r="C139" s="73">
        <v>5493703.6600000001</v>
      </c>
      <c r="D139" s="73">
        <v>5493703.6600000001</v>
      </c>
      <c r="E139" s="65">
        <v>237742</v>
      </c>
      <c r="F139" s="111">
        <f t="shared" si="24"/>
        <v>4.3275359341097039E-2</v>
      </c>
      <c r="G139" s="65">
        <f t="shared" ref="G139:H139" si="26">G140</f>
        <v>245438</v>
      </c>
      <c r="H139" s="65">
        <f t="shared" si="26"/>
        <v>253777</v>
      </c>
    </row>
    <row r="140" spans="1:8" ht="25.5" x14ac:dyDescent="0.25">
      <c r="A140" s="38" t="s">
        <v>127</v>
      </c>
      <c r="B140" s="39" t="s">
        <v>72</v>
      </c>
      <c r="C140" s="98">
        <v>5493703.6600000001</v>
      </c>
      <c r="D140" s="98">
        <v>5493706.6600000001</v>
      </c>
      <c r="E140" s="65">
        <v>237742</v>
      </c>
      <c r="F140" s="111">
        <f t="shared" si="24"/>
        <v>4.3275335709315063E-2</v>
      </c>
      <c r="G140" s="65">
        <v>245438</v>
      </c>
      <c r="H140" s="15">
        <v>253777</v>
      </c>
    </row>
    <row r="141" spans="1:8" ht="0.75" customHeight="1" x14ac:dyDescent="0.25">
      <c r="A141" s="38"/>
      <c r="B141" s="29"/>
      <c r="C141" s="87"/>
      <c r="D141" s="87"/>
      <c r="E141" s="67"/>
      <c r="F141" s="109" t="e">
        <f t="shared" si="24"/>
        <v>#DIV/0!</v>
      </c>
      <c r="G141" s="67"/>
      <c r="H141" s="19"/>
    </row>
    <row r="142" spans="1:8" ht="1.5" hidden="1" customHeight="1" x14ac:dyDescent="0.25">
      <c r="A142" s="38"/>
      <c r="B142" s="29" t="s">
        <v>94</v>
      </c>
      <c r="C142" s="87"/>
      <c r="D142" s="87"/>
      <c r="E142" s="67"/>
      <c r="F142" s="109" t="e">
        <f t="shared" si="24"/>
        <v>#DIV/0!</v>
      </c>
      <c r="G142" s="67"/>
      <c r="H142" s="19"/>
    </row>
    <row r="143" spans="1:8" ht="24" customHeight="1" x14ac:dyDescent="0.25">
      <c r="A143" s="3"/>
      <c r="B143" s="3" t="s">
        <v>73</v>
      </c>
      <c r="C143" s="84">
        <f>C6+C80</f>
        <v>187905860.85999998</v>
      </c>
      <c r="D143" s="84">
        <f>D6+D80</f>
        <v>194716857.25</v>
      </c>
      <c r="E143" s="68">
        <f>E79+E6</f>
        <v>203921075.63</v>
      </c>
      <c r="F143" s="110">
        <f t="shared" si="24"/>
        <v>1.0472697562501359</v>
      </c>
      <c r="G143" s="68">
        <f>G79+G6</f>
        <v>172434664.63</v>
      </c>
      <c r="H143" s="68">
        <f>H79+H6</f>
        <v>172795077.63</v>
      </c>
    </row>
    <row r="144" spans="1:8" ht="55.5" customHeight="1" x14ac:dyDescent="0.25">
      <c r="H144" s="2"/>
    </row>
    <row r="145" spans="8:8" ht="64.5" customHeight="1" x14ac:dyDescent="0.25">
      <c r="H145" s="2"/>
    </row>
  </sheetData>
  <mergeCells count="9">
    <mergeCell ref="A1:H1"/>
    <mergeCell ref="A3:A5"/>
    <mergeCell ref="B3:B5"/>
    <mergeCell ref="H3:H5"/>
    <mergeCell ref="E3:E5"/>
    <mergeCell ref="G3:G5"/>
    <mergeCell ref="F3:F5"/>
    <mergeCell ref="D3:D5"/>
    <mergeCell ref="C3:C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2021-11-17T11:57:07Z</cp:lastPrinted>
  <dcterms:created xsi:type="dcterms:W3CDTF">2014-11-05T13:31:02Z</dcterms:created>
  <dcterms:modified xsi:type="dcterms:W3CDTF">2021-11-19T11:52:26Z</dcterms:modified>
</cp:coreProperties>
</file>