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Доходы!$9:$11</definedName>
  </definedNames>
  <calcPr calcId="145621"/>
</workbook>
</file>

<file path=xl/calcChain.xml><?xml version="1.0" encoding="utf-8"?>
<calcChain xmlns="http://schemas.openxmlformats.org/spreadsheetml/2006/main">
  <c r="D130" i="2" l="1"/>
  <c r="D72" i="2"/>
  <c r="D67" i="2" l="1"/>
  <c r="D48" i="2"/>
  <c r="D45" i="2" s="1"/>
  <c r="D150" i="2" l="1"/>
  <c r="D109" i="2"/>
  <c r="D71" i="2" l="1"/>
  <c r="D59" i="2" l="1"/>
  <c r="D55" i="2" s="1"/>
  <c r="D54" i="2" s="1"/>
  <c r="D63" i="2"/>
  <c r="D102" i="2" l="1"/>
  <c r="D133" i="2" l="1"/>
  <c r="D101" i="2" l="1"/>
  <c r="D100" i="2" s="1"/>
  <c r="D29" i="2" l="1"/>
  <c r="D62" i="2" l="1"/>
  <c r="D44" i="2"/>
  <c r="E20" i="2" l="1"/>
  <c r="E19" i="2" s="1"/>
  <c r="D20" i="2"/>
  <c r="C29" i="2"/>
  <c r="C150" i="2"/>
  <c r="C134" i="2"/>
  <c r="C133" i="2" s="1"/>
  <c r="C109" i="2"/>
  <c r="C102" i="2"/>
  <c r="C71" i="2"/>
  <c r="C67" i="2"/>
  <c r="C62" i="2"/>
  <c r="C59" i="2"/>
  <c r="C55" i="2" s="1"/>
  <c r="C54" i="2" s="1"/>
  <c r="E61" i="2"/>
  <c r="C45" i="2"/>
  <c r="C44" i="2" s="1"/>
  <c r="C20" i="2"/>
  <c r="C19" i="2" s="1"/>
  <c r="C14" i="2"/>
  <c r="C13" i="2" s="1"/>
  <c r="D19" i="2" l="1"/>
  <c r="D13" i="2"/>
  <c r="C101" i="2"/>
  <c r="C100" i="2" s="1"/>
  <c r="E100" i="2" s="1"/>
  <c r="C12" i="2"/>
  <c r="E15" i="2"/>
  <c r="E16" i="2"/>
  <c r="E17" i="2"/>
  <c r="E18" i="2"/>
  <c r="E31" i="2"/>
  <c r="E33" i="2"/>
  <c r="E34" i="2"/>
  <c r="E39" i="2"/>
  <c r="E40" i="2"/>
  <c r="E41" i="2"/>
  <c r="E42" i="2"/>
  <c r="E43" i="2"/>
  <c r="E46" i="2"/>
  <c r="E47" i="2"/>
  <c r="E48" i="2"/>
  <c r="E50" i="2"/>
  <c r="E51" i="2"/>
  <c r="E52" i="2"/>
  <c r="E53" i="2"/>
  <c r="E56" i="2"/>
  <c r="E57" i="2"/>
  <c r="E58" i="2"/>
  <c r="E60" i="2"/>
  <c r="E63" i="2"/>
  <c r="E66" i="2"/>
  <c r="E67" i="2"/>
  <c r="E71" i="2"/>
  <c r="E97" i="2"/>
  <c r="E98" i="2"/>
  <c r="E99" i="2"/>
  <c r="E102" i="2"/>
  <c r="E103" i="2"/>
  <c r="E104" i="2"/>
  <c r="E105" i="2"/>
  <c r="E106" i="2"/>
  <c r="E107" i="2"/>
  <c r="E108" i="2"/>
  <c r="E133" i="2"/>
  <c r="E134" i="2"/>
  <c r="E137" i="2"/>
  <c r="E138" i="2"/>
  <c r="E139" i="2"/>
  <c r="E142" i="2"/>
  <c r="E143" i="2"/>
  <c r="E150" i="2"/>
  <c r="E151" i="2"/>
  <c r="E152" i="2"/>
  <c r="E159" i="2"/>
  <c r="E162" i="2"/>
  <c r="C163" i="2" l="1"/>
  <c r="E101" i="2"/>
  <c r="E62" i="2"/>
  <c r="D38" i="2"/>
  <c r="E38" i="2" l="1"/>
  <c r="E30" i="2"/>
  <c r="E59" i="2"/>
  <c r="E44" i="2"/>
  <c r="E45" i="2"/>
  <c r="E14" i="2"/>
  <c r="E29" i="2" l="1"/>
  <c r="E13" i="2"/>
  <c r="E55" i="2"/>
  <c r="D12" i="2" l="1"/>
  <c r="D163" i="2" s="1"/>
  <c r="E54" i="2"/>
  <c r="E12" i="2" l="1"/>
  <c r="E163" i="2" l="1"/>
</calcChain>
</file>

<file path=xl/sharedStrings.xml><?xml version="1.0" encoding="utf-8"?>
<sst xmlns="http://schemas.openxmlformats.org/spreadsheetml/2006/main" count="307" uniqueCount="296">
  <si>
    <t>1</t>
  </si>
  <si>
    <t>2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</si>
  <si>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</si>
  <si>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</si>
  <si>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</si>
  <si>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</si>
  <si>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</si>
  <si>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</si>
  <si>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</si>
  <si>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</si>
  <si>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</si>
  <si>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</si>
  <si>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</si>
  <si>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</si>
  <si>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</si>
  <si>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</si>
  <si>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</si>
  <si>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</si>
  <si>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</si>
  <si>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</si>
  <si>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</si>
  <si>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</si>
  <si>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</si>
  <si>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</si>
  <si>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</si>
  <si>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</si>
  <si>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</si>
  <si>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</si>
  <si>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</si>
  <si>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</si>
  <si>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</si>
  <si>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</si>
  <si>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</si>
  <si>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</si>
  <si>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</si>
  <si>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</si>
  <si>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</si>
  <si>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</si>
  <si>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</si>
  <si>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</si>
  <si>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</si>
  <si>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</si>
  <si>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</si>
  <si>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</si>
  <si>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</si>
  <si>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</si>
  <si>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</si>
  <si>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</si>
  <si>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</si>
  <si>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</si>
  <si>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</si>
  <si>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</si>
  <si>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</si>
  <si>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</si>
  <si>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</si>
  <si>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</si>
  <si>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</si>
  <si>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</si>
  <si>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</si>
  <si>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</si>
  <si>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</si>
  <si>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</si>
  <si>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</si>
  <si>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</si>
  <si>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</si>
  <si>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</si>
  <si>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</si>
  <si>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</si>
  <si>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</si>
  <si>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</si>
  <si>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</si>
  <si>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</si>
  <si>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</si>
  <si>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</si>
  <si>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</si>
  <si>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</si>
  <si>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</si>
  <si>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</si>
  <si>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</si>
  <si>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</si>
  <si>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</si>
  <si>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</si>
  <si>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</si>
  <si>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</si>
  <si>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</si>
  <si>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</si>
  <si>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</si>
  <si>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</si>
  <si>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</si>
  <si>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</si>
  <si>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</si>
  <si>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</si>
  <si>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</si>
  <si>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</si>
  <si>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</si>
  <si>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</si>
  <si>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</si>
  <si>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</si>
  <si>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</si>
  <si>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</si>
  <si>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</si>
  <si>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</si>
  <si>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</si>
  <si>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</si>
  <si>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</si>
  <si>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</si>
  <si>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</si>
  <si>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</si>
  <si>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</si>
  <si>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</si>
  <si>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</si>
  <si>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</si>
  <si>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</si>
  <si>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</si>
  <si>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</si>
  <si>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</si>
  <si>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000 2022000000 0000 150</t>
  </si>
  <si>
    <t xml:space="preserve"> 000 2021999905 0000 150</t>
  </si>
  <si>
    <t>000 2021999900 0000 150</t>
  </si>
  <si>
    <t>000 2022551900 0000 150</t>
  </si>
  <si>
    <t>000 2022551905 0000 150</t>
  </si>
  <si>
    <t xml:space="preserve"> 000 2022999900 0000 150</t>
  </si>
  <si>
    <t xml:space="preserve"> 000 2023000000 0000 150</t>
  </si>
  <si>
    <t xml:space="preserve"> 000 2023002400 0000 150</t>
  </si>
  <si>
    <t xml:space="preserve"> 000 2024000000 0000 150</t>
  </si>
  <si>
    <t xml:space="preserve"> 000 2024999900 0000 150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</si>
  <si>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</si>
  <si>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</si>
  <si>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</si>
  <si>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</si>
  <si>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</si>
  <si>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</si>
  <si>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</si>
  <si>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</si>
  <si>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</si>
  <si>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</si>
  <si>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</si>
  <si>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</si>
  <si>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</si>
  <si>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</si>
  <si>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</si>
  <si>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</si>
  <si>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</si>
  <si>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</si>
  <si>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</si>
  <si>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</si>
  <si>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</si>
  <si>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</si>
  <si>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</si>
  <si>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</si>
  <si>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</si>
  <si>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</si>
  <si>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муниципальный районов</t>
  </si>
  <si>
    <t>000 1050302001 0000 110</t>
  </si>
  <si>
    <t xml:space="preserve">  Единый сельскохозяйственный налог(за налоговые периоды, истекшие до 1 числа 2011 года)</t>
  </si>
  <si>
    <t>000 2022522800 0000 150</t>
  </si>
  <si>
    <t>000 2022522805 0000 150</t>
  </si>
  <si>
    <t xml:space="preserve">  Субсидии бюджетам на оснащениу объектов спортивной инфраструктуры спортивно-техническим оборудованием</t>
  </si>
  <si>
    <t xml:space="preserve">  Субсидии бюджетам муниципальных районов на оснащениу объектов спортивной инфраструктуры спортивно-техническим оборудованием</t>
  </si>
  <si>
    <t xml:space="preserve"> 000 1050202002 0000 110</t>
  </si>
  <si>
    <t xml:space="preserve">  Единый налог на вмененный доход для отдельных видов деятельности( за налоговые периоды, истекшие до 1 января 2011 года)</t>
  </si>
  <si>
    <t>Платежи, уплаченные в целях возмещения ущерба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</si>
  <si>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</si>
  <si>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</si>
  <si>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</si>
  <si>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</si>
  <si>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муниципальных районорв на осуществление первичного воинского учета органами местного самоуправления поселений, муниципальных и городских округов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</si>
  <si>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</si>
  <si>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</si>
  <si>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</si>
  <si>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</si>
  <si>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</si>
  <si>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</si>
  <si>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</si>
  <si>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</si>
  <si>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</si>
  <si>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</si>
  <si>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</si>
  <si>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</si>
  <si>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</si>
  <si>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</si>
  <si>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</si>
  <si>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</si>
  <si>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</si>
  <si>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 на софинансирование капитальных вложений в объекты муниципальной собственности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</si>
  <si>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</si>
  <si>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182 1010200001 0000 110</t>
  </si>
  <si>
    <t xml:space="preserve"> 182 1010201001 0000 110</t>
  </si>
  <si>
    <t xml:space="preserve"> 1821010202001 0000 110</t>
  </si>
  <si>
    <t xml:space="preserve"> 182 1010203001 0000 110</t>
  </si>
  <si>
    <t xml:space="preserve"> 182 1010204001 0000 110</t>
  </si>
  <si>
    <t xml:space="preserve"> 182 1030200001 0000 110</t>
  </si>
  <si>
    <t xml:space="preserve"> 182 1030223101 0000 110</t>
  </si>
  <si>
    <t xml:space="preserve"> 182 1030224101 0000 110</t>
  </si>
  <si>
    <t xml:space="preserve"> 182 1030225101 0000 110</t>
  </si>
  <si>
    <t xml:space="preserve"> 182 1030226101 0000 110</t>
  </si>
  <si>
    <t xml:space="preserve"> 182 1050200002 0000 110</t>
  </si>
  <si>
    <t xml:space="preserve"> 182 1050201002 0000 110</t>
  </si>
  <si>
    <t xml:space="preserve"> 182 1050300001 0000 110</t>
  </si>
  <si>
    <t xml:space="preserve"> 182 1050301001 0000 110</t>
  </si>
  <si>
    <t>182 1050400002 0000 110</t>
  </si>
  <si>
    <t>182 1050402002 0000 110</t>
  </si>
  <si>
    <t xml:space="preserve"> 182 1080300001 0000 110</t>
  </si>
  <si>
    <t xml:space="preserve"> 182 1080301001 0000 110</t>
  </si>
  <si>
    <t xml:space="preserve"> 904 1110501000 0000 120</t>
  </si>
  <si>
    <t xml:space="preserve"> 904 1110501305 0000 120</t>
  </si>
  <si>
    <t xml:space="preserve"> 048 1120100001 0000 120</t>
  </si>
  <si>
    <t xml:space="preserve"> 048 1120101001 0000 120</t>
  </si>
  <si>
    <t xml:space="preserve"> 048 1120103001 0000 120</t>
  </si>
  <si>
    <t xml:space="preserve"> 048 1120104001 0000 120</t>
  </si>
  <si>
    <t>048 1120104101 0000 120</t>
  </si>
  <si>
    <t>048 1120104201 0000 120</t>
  </si>
  <si>
    <t xml:space="preserve"> 904 1140600000 0000 430</t>
  </si>
  <si>
    <t xml:space="preserve"> 904 1140601000 0000 430</t>
  </si>
  <si>
    <t xml:space="preserve"> 904 1140601305 0000 430</t>
  </si>
  <si>
    <t xml:space="preserve"> 901 1110503505 0000 120</t>
  </si>
  <si>
    <t>904 1110503505 0000 120</t>
  </si>
  <si>
    <t>808 1161105001 0000 140</t>
  </si>
  <si>
    <t>808 1161100001 0000 140</t>
  </si>
  <si>
    <t>842 1 16 0201002 0000 140</t>
  </si>
  <si>
    <t>842 1 16 0200002 0000 140</t>
  </si>
  <si>
    <t>830 1160133301 0000 140</t>
  </si>
  <si>
    <t>830 1160133000 0000 140</t>
  </si>
  <si>
    <t>830 1160120301 0000 140</t>
  </si>
  <si>
    <t>830 1160120001 0000 140</t>
  </si>
  <si>
    <t>830 1160105301 0000 140</t>
  </si>
  <si>
    <t>842 1160105301 0000 140</t>
  </si>
  <si>
    <t>830 1160106001 0000 140</t>
  </si>
  <si>
    <t>830 1160106301 0000 140</t>
  </si>
  <si>
    <t>830 1160107001 0000 140</t>
  </si>
  <si>
    <t>830 1160107301 0000 140</t>
  </si>
  <si>
    <t>830 1160108001 0000 140</t>
  </si>
  <si>
    <t>830 1160108301 0000 140</t>
  </si>
  <si>
    <t>830 1160109001 0000 140</t>
  </si>
  <si>
    <t>830 1160109301 0000 140</t>
  </si>
  <si>
    <t>830 116114001 0000 140</t>
  </si>
  <si>
    <t>830 116114301 0000 140</t>
  </si>
  <si>
    <t>830 116117001 0000 140</t>
  </si>
  <si>
    <t>830 116117301 0000 140</t>
  </si>
  <si>
    <t>830 116119001 0000 140</t>
  </si>
  <si>
    <t>830 116119301 0000 140</t>
  </si>
  <si>
    <t xml:space="preserve"> 902 2021500100 0000 150</t>
  </si>
  <si>
    <t xml:space="preserve"> 902 2021500105 0000 150</t>
  </si>
  <si>
    <t xml:space="preserve"> 902 2021500200 0000 150</t>
  </si>
  <si>
    <t xml:space="preserve"> 902 202150205 0000 150</t>
  </si>
  <si>
    <t xml:space="preserve"> 901 1130206505 0000 130</t>
  </si>
  <si>
    <t xml:space="preserve"> 901 1130206000 0000 130</t>
  </si>
  <si>
    <t>903 2022007700 0000 150</t>
  </si>
  <si>
    <t>903 20220077 05 0000 150</t>
  </si>
  <si>
    <t xml:space="preserve"> 901 2022021600 0000 150</t>
  </si>
  <si>
    <t xml:space="preserve"> 901 2022021605 0000 150</t>
  </si>
  <si>
    <t>903 20225304 0000 150</t>
  </si>
  <si>
    <t>903 2022530405 0000 150</t>
  </si>
  <si>
    <t>901 2022549700 0000 150</t>
  </si>
  <si>
    <t>901 2022549705 0000 150</t>
  </si>
  <si>
    <t>901 2022551900 0000 150</t>
  </si>
  <si>
    <t>901 2022551905 0000 150</t>
  </si>
  <si>
    <t xml:space="preserve"> 901 2022999905 0000 150</t>
  </si>
  <si>
    <t xml:space="preserve"> 903 2022999905 0000 150</t>
  </si>
  <si>
    <t xml:space="preserve"> 903 2023002405 0000 150</t>
  </si>
  <si>
    <t xml:space="preserve"> 901 2023002405 0000 150</t>
  </si>
  <si>
    <t xml:space="preserve"> 902 2023002405 0000 150</t>
  </si>
  <si>
    <t>903 2023002900 0000 150</t>
  </si>
  <si>
    <t xml:space="preserve"> 903 2023002905 0000 150</t>
  </si>
  <si>
    <t xml:space="preserve"> 901 2023508200 0000 150</t>
  </si>
  <si>
    <t>901 2023508205 0000 150</t>
  </si>
  <si>
    <t xml:space="preserve"> 901 2023511800 0000 150</t>
  </si>
  <si>
    <t xml:space="preserve"> 901 2023511805 0000 150</t>
  </si>
  <si>
    <t>901 2023512000 0000 150</t>
  </si>
  <si>
    <t xml:space="preserve"> 902 2024999905 0000 150</t>
  </si>
  <si>
    <t xml:space="preserve"> 901 2024999905 0000 150</t>
  </si>
  <si>
    <t xml:space="preserve"> 904 2024999905 0000 150</t>
  </si>
  <si>
    <t>903 2024530305 0000 150</t>
  </si>
  <si>
    <t>903 20245303 0000 150</t>
  </si>
  <si>
    <t xml:space="preserve"> 903 2024517905 0000 150</t>
  </si>
  <si>
    <t xml:space="preserve"> 903 2024517900 0000 150</t>
  </si>
  <si>
    <t xml:space="preserve"> 901 2024001405 0000 150</t>
  </si>
  <si>
    <t xml:space="preserve"> 901 2024001400 0000 150</t>
  </si>
  <si>
    <t>Приложение 1</t>
  </si>
  <si>
    <t>к решению Жирятинского районного</t>
  </si>
  <si>
    <t>Совета народных дкпутатов</t>
  </si>
  <si>
    <t>"Об исполнении бюджета Жирятинского муниципального района</t>
  </si>
  <si>
    <t>Брянской области за 2023 год"</t>
  </si>
  <si>
    <t>3</t>
  </si>
  <si>
    <t xml:space="preserve"> 182 1030223001 0000 110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</si>
  <si>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</si>
  <si>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182 1030224001 0000 110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</si>
  <si>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</si>
  <si>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182 1030225001 0000 110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</si>
  <si>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</si>
  <si>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182 1030226001 0000 110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</si>
  <si>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</si>
  <si>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бюджета Жирятинского муниципального района Брянской области за 2023 год по кодам  классификации доходов бюджетов</t>
  </si>
  <si>
    <t>(в рублях)</t>
  </si>
  <si>
    <t xml:space="preserve">Кассовое исполнение </t>
  </si>
  <si>
    <t>от "18" июня 2024 г №6-368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</si>
</sst>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2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5" fillId="0" borderId="0" xfId="0" applyFont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0" fontId="0" fillId="0" borderId="0" xfId="0" applyFont="1" applyProtection="1">
      <protection locked="0"/>
    </xf>
    <xf numFmtId="0" fontId="3" fillId="4" borderId="51" xfId="9" applyNumberFormat="1" applyFill="1" applyBorder="1" applyProtection="1"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6" fillId="4" borderId="51" xfId="184" applyNumberFormat="1" applyFont="1" applyFill="1" applyBorder="1" applyProtection="1"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3" fillId="4" borderId="51" xfId="184" applyNumberFormat="1" applyFont="1" applyFill="1" applyBorder="1" applyProtection="1"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165" fontId="3" fillId="4" borderId="54" xfId="184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8" xfId="0" applyBorder="1" applyProtection="1">
      <protection locked="0"/>
    </xf>
    <xf numFmtId="0" fontId="17" fillId="0" borderId="1" xfId="0" applyNumberFormat="1" applyFont="1" applyFill="1" applyBorder="1" applyAlignment="1" applyProtection="1">
      <alignment horizontal="center" wrapText="1"/>
    </xf>
    <xf numFmtId="0" fontId="18" fillId="0" borderId="1" xfId="5" applyNumberFormat="1" applyFont="1" applyAlignment="1" applyProtection="1">
      <alignment horizontal="right"/>
    </xf>
    <xf numFmtId="0" fontId="18" fillId="0" borderId="1" xfId="11" applyNumberFormat="1" applyFont="1" applyProtection="1">
      <alignment horizontal="center" vertical="top"/>
      <protection locked="0"/>
    </xf>
    <xf numFmtId="0" fontId="18" fillId="0" borderId="1" xfId="16" applyNumberFormat="1" applyFont="1" applyAlignment="1" applyProtection="1">
      <alignment horizontal="right"/>
    </xf>
    <xf numFmtId="0" fontId="18" fillId="0" borderId="1" xfId="16" applyNumberFormat="1" applyFont="1" applyBorder="1" applyProtection="1">
      <protection locked="0"/>
    </xf>
    <xf numFmtId="0" fontId="18" fillId="0" borderId="1" xfId="0" applyNumberFormat="1" applyFont="1" applyFill="1" applyBorder="1" applyAlignment="1" applyProtection="1">
      <alignment horizontal="left"/>
    </xf>
    <xf numFmtId="0" fontId="18" fillId="0" borderId="1" xfId="20" applyNumberFormat="1" applyFont="1" applyBorder="1" applyProtection="1">
      <alignment horizontal="left"/>
      <protection locked="0"/>
    </xf>
    <xf numFmtId="49" fontId="18" fillId="0" borderId="1" xfId="21" applyNumberFormat="1" applyFont="1" applyBorder="1" applyProtection="1">
      <protection locked="0"/>
    </xf>
    <xf numFmtId="0" fontId="18" fillId="0" borderId="1" xfId="10" applyNumberFormat="1" applyFont="1" applyProtection="1">
      <alignment horizontal="left"/>
      <protection locked="0"/>
    </xf>
    <xf numFmtId="0" fontId="18" fillId="0" borderId="1" xfId="22" applyNumberFormat="1" applyFont="1" applyProtection="1">
      <protection locked="0"/>
    </xf>
    <xf numFmtId="0" fontId="18" fillId="0" borderId="1" xfId="5" applyNumberFormat="1" applyFont="1" applyProtection="1">
      <protection locked="0"/>
    </xf>
    <xf numFmtId="0" fontId="19" fillId="0" borderId="1" xfId="1" applyNumberFormat="1" applyFont="1" applyProtection="1">
      <protection locked="0"/>
    </xf>
    <xf numFmtId="49" fontId="18" fillId="4" borderId="51" xfId="24" applyNumberFormat="1" applyFont="1" applyFill="1" applyBorder="1" applyProtection="1">
      <alignment horizontal="center" vertical="center" wrapText="1"/>
      <protection locked="0"/>
    </xf>
    <xf numFmtId="49" fontId="18" fillId="4" borderId="51" xfId="25" applyNumberFormat="1" applyFont="1" applyFill="1" applyBorder="1" applyProtection="1">
      <alignment horizontal="center" vertical="center" wrapText="1"/>
      <protection locked="0"/>
    </xf>
    <xf numFmtId="49" fontId="19" fillId="4" borderId="51" xfId="38" applyNumberFormat="1" applyFont="1" applyFill="1" applyBorder="1" applyProtection="1">
      <alignment horizontal="center"/>
      <protection locked="0"/>
    </xf>
    <xf numFmtId="0" fontId="19" fillId="4" borderId="51" xfId="36" applyNumberFormat="1" applyFont="1" applyFill="1" applyBorder="1" applyAlignment="1" applyProtection="1">
      <alignment wrapText="1"/>
      <protection locked="0"/>
    </xf>
    <xf numFmtId="43" fontId="19" fillId="4" borderId="51" xfId="185" applyFont="1" applyFill="1" applyBorder="1" applyAlignment="1" applyProtection="1">
      <alignment wrapText="1"/>
      <protection locked="0"/>
    </xf>
    <xf numFmtId="49" fontId="18" fillId="4" borderId="51" xfId="38" applyNumberFormat="1" applyFont="1" applyFill="1" applyBorder="1" applyProtection="1">
      <alignment horizontal="center"/>
      <protection locked="0"/>
    </xf>
    <xf numFmtId="0" fontId="18" fillId="4" borderId="51" xfId="36" applyNumberFormat="1" applyFont="1" applyFill="1" applyBorder="1" applyAlignment="1" applyProtection="1">
      <alignment wrapText="1"/>
      <protection locked="0"/>
    </xf>
    <xf numFmtId="43" fontId="18" fillId="4" borderId="51" xfId="185" applyFont="1" applyFill="1" applyBorder="1" applyAlignment="1" applyProtection="1">
      <alignment wrapText="1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4" fontId="20" fillId="4" borderId="51" xfId="29" applyNumberFormat="1" applyFont="1" applyFill="1" applyBorder="1" applyProtection="1">
      <alignment horizontal="right"/>
      <protection locked="0"/>
    </xf>
    <xf numFmtId="49" fontId="18" fillId="4" borderId="54" xfId="38" applyNumberFormat="1" applyFont="1" applyFill="1" applyBorder="1" applyProtection="1">
      <alignment horizontal="center"/>
      <protection locked="0"/>
    </xf>
    <xf numFmtId="0" fontId="18" fillId="4" borderId="54" xfId="36" applyNumberFormat="1" applyFont="1" applyFill="1" applyBorder="1" applyAlignment="1" applyProtection="1">
      <alignment wrapText="1"/>
      <protection locked="0"/>
    </xf>
    <xf numFmtId="43" fontId="18" fillId="4" borderId="54" xfId="185" applyFont="1" applyFill="1" applyBorder="1" applyAlignment="1" applyProtection="1">
      <alignment wrapText="1"/>
      <protection locked="0"/>
    </xf>
    <xf numFmtId="4" fontId="20" fillId="4" borderId="54" xfId="29" applyNumberFormat="1" applyFont="1" applyFill="1" applyBorder="1" applyProtection="1">
      <alignment horizontal="right"/>
      <protection locked="0"/>
    </xf>
    <xf numFmtId="0" fontId="18" fillId="4" borderId="53" xfId="36" applyNumberFormat="1" applyFont="1" applyFill="1" applyBorder="1" applyAlignment="1" applyProtection="1">
      <alignment wrapText="1"/>
      <protection locked="0"/>
    </xf>
    <xf numFmtId="43" fontId="18" fillId="4" borderId="53" xfId="185" applyFont="1" applyFill="1" applyBorder="1" applyAlignment="1" applyProtection="1">
      <alignment wrapText="1"/>
      <protection locked="0"/>
    </xf>
    <xf numFmtId="0" fontId="19" fillId="4" borderId="53" xfId="36" applyNumberFormat="1" applyFont="1" applyFill="1" applyBorder="1" applyAlignment="1" applyProtection="1">
      <alignment wrapText="1"/>
      <protection locked="0"/>
    </xf>
    <xf numFmtId="43" fontId="19" fillId="4" borderId="53" xfId="185" applyFont="1" applyFill="1" applyBorder="1" applyAlignment="1" applyProtection="1">
      <alignment wrapText="1"/>
      <protection locked="0"/>
    </xf>
    <xf numFmtId="49" fontId="20" fillId="4" borderId="51" xfId="158" applyNumberFormat="1" applyFont="1" applyFill="1" applyBorder="1" applyAlignment="1" applyProtection="1">
      <alignment horizontal="center"/>
    </xf>
    <xf numFmtId="0" fontId="20" fillId="4" borderId="51" xfId="32" applyNumberFormat="1" applyFont="1" applyFill="1" applyBorder="1" applyAlignment="1" applyProtection="1">
      <alignment wrapText="1"/>
    </xf>
    <xf numFmtId="43" fontId="20" fillId="4" borderId="51" xfId="185" applyFont="1" applyFill="1" applyBorder="1" applyAlignment="1" applyProtection="1">
      <alignment wrapText="1"/>
    </xf>
    <xf numFmtId="3" fontId="20" fillId="0" borderId="0" xfId="0" applyNumberFormat="1" applyFont="1" applyAlignment="1" applyProtection="1">
      <alignment horizontal="center"/>
      <protection locked="0"/>
    </xf>
    <xf numFmtId="49" fontId="18" fillId="4" borderId="52" xfId="38" applyNumberFormat="1" applyFont="1" applyFill="1" applyBorder="1" applyProtection="1">
      <alignment horizontal="center"/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0" fontId="18" fillId="0" borderId="1" xfId="5" applyNumberFormat="1" applyFont="1" applyAlignment="1" applyProtection="1">
      <alignment horizontal="right"/>
      <protection locked="0"/>
    </xf>
    <xf numFmtId="0" fontId="19" fillId="0" borderId="1" xfId="5" applyNumberFormat="1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7" fillId="0" borderId="1" xfId="0" applyNumberFormat="1" applyFont="1" applyFill="1" applyBorder="1" applyAlignment="1" applyProtection="1">
      <alignment horizontal="center" wrapText="1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8" fillId="4" borderId="55" xfId="0" applyNumberFormat="1" applyFont="1" applyFill="1" applyBorder="1" applyAlignment="1" applyProtection="1">
      <alignment horizontal="center" vertical="center" wrapText="1"/>
    </xf>
    <xf numFmtId="49" fontId="18" fillId="4" borderId="56" xfId="0" applyNumberFormat="1" applyFont="1" applyFill="1" applyBorder="1" applyAlignment="1" applyProtection="1">
      <alignment horizontal="center" vertical="center" wrapText="1"/>
    </xf>
    <xf numFmtId="49" fontId="18" fillId="4" borderId="23" xfId="0" applyNumberFormat="1" applyFont="1" applyFill="1" applyBorder="1" applyAlignment="1" applyProtection="1">
      <alignment horizontal="center" vertical="center" wrapText="1"/>
    </xf>
    <xf numFmtId="49" fontId="18" fillId="4" borderId="57" xfId="0" applyNumberFormat="1" applyFont="1" applyFill="1" applyBorder="1" applyAlignment="1" applyProtection="1">
      <alignment horizontal="center" vertical="center" wrapText="1"/>
    </xf>
    <xf numFmtId="49" fontId="20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20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8" fillId="4" borderId="51" xfId="0" applyNumberFormat="1" applyFont="1" applyFill="1" applyBorder="1" applyAlignment="1" applyProtection="1">
      <alignment horizontal="center" vertical="center" wrapText="1"/>
    </xf>
    <xf numFmtId="0" fontId="21" fillId="4" borderId="51" xfId="0" applyFont="1" applyFill="1" applyBorder="1" applyAlignment="1">
      <alignment horizontal="center" vertical="center" wrapText="1"/>
    </xf>
    <xf numFmtId="0" fontId="18" fillId="0" borderId="1" xfId="5" applyNumberFormat="1" applyFont="1" applyAlignment="1" applyProtection="1">
      <alignment horizontal="right"/>
      <protection locked="0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zoomScaleNormal="100" workbookViewId="0">
      <selection activeCell="A7" sqref="A7:D7"/>
    </sheetView>
  </sheetViews>
  <sheetFormatPr defaultColWidth="9.140625" defaultRowHeight="15" x14ac:dyDescent="0.25"/>
  <cols>
    <col min="1" max="1" width="44.28515625" style="1" customWidth="1"/>
    <col min="2" max="2" width="73.42578125" style="1" customWidth="1"/>
    <col min="3" max="3" width="18.28515625" style="1" hidden="1" customWidth="1"/>
    <col min="4" max="4" width="34.140625" style="1" customWidth="1"/>
    <col min="5" max="5" width="15" style="1" hidden="1" customWidth="1"/>
    <col min="6" max="6" width="9.140625" style="1" hidden="1" customWidth="1"/>
    <col min="7" max="16384" width="9.140625" style="1"/>
  </cols>
  <sheetData>
    <row r="1" spans="1:8" ht="17.100000000000001" customHeight="1" x14ac:dyDescent="0.3">
      <c r="A1" s="57"/>
      <c r="B1" s="57"/>
      <c r="C1" s="17"/>
      <c r="D1" s="18" t="s">
        <v>278</v>
      </c>
      <c r="E1" s="4"/>
    </row>
    <row r="2" spans="1:8" ht="14.1" customHeight="1" x14ac:dyDescent="0.3">
      <c r="A2" s="19"/>
      <c r="B2" s="19"/>
      <c r="C2" s="19"/>
      <c r="D2" s="20" t="s">
        <v>279</v>
      </c>
      <c r="E2" s="5"/>
    </row>
    <row r="3" spans="1:8" ht="14.1" customHeight="1" x14ac:dyDescent="0.3">
      <c r="A3" s="21"/>
      <c r="B3" s="22"/>
      <c r="C3" s="22"/>
      <c r="D3" s="18" t="s">
        <v>280</v>
      </c>
      <c r="E3" s="4"/>
    </row>
    <row r="4" spans="1:8" ht="14.1" customHeight="1" x14ac:dyDescent="0.3">
      <c r="A4" s="23"/>
      <c r="B4" s="24"/>
      <c r="C4" s="24"/>
      <c r="D4" s="18" t="s">
        <v>281</v>
      </c>
      <c r="E4" s="4"/>
    </row>
    <row r="5" spans="1:8" ht="14.1" customHeight="1" x14ac:dyDescent="0.3">
      <c r="A5" s="25"/>
      <c r="B5" s="68" t="s">
        <v>282</v>
      </c>
      <c r="C5" s="68"/>
      <c r="D5" s="68"/>
      <c r="E5" s="6"/>
      <c r="F5" s="6"/>
      <c r="G5" s="6"/>
      <c r="H5" s="6"/>
    </row>
    <row r="6" spans="1:8" ht="15" customHeight="1" x14ac:dyDescent="0.3">
      <c r="A6" s="26"/>
      <c r="B6" s="26"/>
      <c r="C6" s="26"/>
      <c r="D6" s="27" t="s">
        <v>295</v>
      </c>
      <c r="E6" s="2"/>
    </row>
    <row r="7" spans="1:8" ht="72" customHeight="1" x14ac:dyDescent="0.3">
      <c r="A7" s="55" t="s">
        <v>292</v>
      </c>
      <c r="B7" s="56"/>
      <c r="C7" s="56"/>
      <c r="D7" s="56"/>
      <c r="E7" s="2"/>
    </row>
    <row r="8" spans="1:8" ht="24.75" customHeight="1" x14ac:dyDescent="0.3">
      <c r="A8" s="28"/>
      <c r="B8" s="25"/>
      <c r="C8" s="25"/>
      <c r="D8" s="54" t="s">
        <v>293</v>
      </c>
      <c r="E8" s="2"/>
    </row>
    <row r="9" spans="1:8" ht="11.25" customHeight="1" x14ac:dyDescent="0.25">
      <c r="A9" s="62" t="s">
        <v>88</v>
      </c>
      <c r="B9" s="60" t="s">
        <v>89</v>
      </c>
      <c r="C9" s="66" t="s">
        <v>136</v>
      </c>
      <c r="D9" s="64" t="s">
        <v>294</v>
      </c>
      <c r="E9" s="58" t="s">
        <v>137</v>
      </c>
    </row>
    <row r="10" spans="1:8" ht="74.25" customHeight="1" x14ac:dyDescent="0.25">
      <c r="A10" s="63"/>
      <c r="B10" s="61"/>
      <c r="C10" s="67"/>
      <c r="D10" s="65"/>
      <c r="E10" s="59"/>
    </row>
    <row r="11" spans="1:8" ht="11.45" customHeight="1" x14ac:dyDescent="0.25">
      <c r="A11" s="29" t="s">
        <v>0</v>
      </c>
      <c r="B11" s="29" t="s">
        <v>1</v>
      </c>
      <c r="C11" s="29"/>
      <c r="D11" s="30" t="s">
        <v>283</v>
      </c>
      <c r="E11" s="8"/>
    </row>
    <row r="12" spans="1:8" ht="27.75" customHeight="1" x14ac:dyDescent="0.3">
      <c r="A12" s="31" t="s">
        <v>3</v>
      </c>
      <c r="B12" s="32" t="s">
        <v>2</v>
      </c>
      <c r="C12" s="33" t="e">
        <f>C13+C19+C29+C38+C44+C54+C62+C67+C71</f>
        <v>#REF!</v>
      </c>
      <c r="D12" s="33">
        <f>D13+D19+D29+D38+D44+D54++D62+++D67+D71+D97</f>
        <v>70179420.100000009</v>
      </c>
      <c r="E12" s="10" t="e">
        <f t="shared" ref="E12:E18" si="0">D12/C12</f>
        <v>#REF!</v>
      </c>
    </row>
    <row r="13" spans="1:8" ht="26.25" customHeight="1" x14ac:dyDescent="0.3">
      <c r="A13" s="31" t="s">
        <v>5</v>
      </c>
      <c r="B13" s="32" t="s">
        <v>4</v>
      </c>
      <c r="C13" s="33">
        <f>C14</f>
        <v>7575174.8300000001</v>
      </c>
      <c r="D13" s="33">
        <f t="shared" ref="D13" si="1">D14</f>
        <v>52124571.560000002</v>
      </c>
      <c r="E13" s="10">
        <f t="shared" si="0"/>
        <v>6.8809727471332831</v>
      </c>
    </row>
    <row r="14" spans="1:8" ht="33" customHeight="1" x14ac:dyDescent="0.3">
      <c r="A14" s="34" t="s">
        <v>186</v>
      </c>
      <c r="B14" s="35" t="s">
        <v>6</v>
      </c>
      <c r="C14" s="36">
        <f>C15+C16+C17+C18</f>
        <v>7575174.8300000001</v>
      </c>
      <c r="D14" s="36">
        <v>52124571.560000002</v>
      </c>
      <c r="E14" s="12">
        <f t="shared" si="0"/>
        <v>6.8809727471332831</v>
      </c>
    </row>
    <row r="15" spans="1:8" ht="132" customHeight="1" x14ac:dyDescent="0.3">
      <c r="A15" s="34" t="s">
        <v>187</v>
      </c>
      <c r="B15" s="35" t="s">
        <v>185</v>
      </c>
      <c r="C15" s="36">
        <v>7497912.4800000004</v>
      </c>
      <c r="D15" s="37">
        <v>51445381.299999997</v>
      </c>
      <c r="E15" s="12">
        <f t="shared" si="0"/>
        <v>6.8612939184374149</v>
      </c>
    </row>
    <row r="16" spans="1:8" ht="125.25" customHeight="1" x14ac:dyDescent="0.3">
      <c r="A16" s="34" t="s">
        <v>188</v>
      </c>
      <c r="B16" s="35" t="s">
        <v>7</v>
      </c>
      <c r="C16" s="36">
        <v>48209.32</v>
      </c>
      <c r="D16" s="38">
        <v>-3.12</v>
      </c>
      <c r="E16" s="12">
        <f t="shared" si="0"/>
        <v>-6.4717776562706132E-5</v>
      </c>
    </row>
    <row r="17" spans="1:5" ht="53.25" customHeight="1" x14ac:dyDescent="0.3">
      <c r="A17" s="34" t="s">
        <v>189</v>
      </c>
      <c r="B17" s="35" t="s">
        <v>8</v>
      </c>
      <c r="C17" s="36">
        <v>2869.39</v>
      </c>
      <c r="D17" s="38">
        <v>674908.88</v>
      </c>
      <c r="E17" s="12">
        <f t="shared" si="0"/>
        <v>235.2098808457547</v>
      </c>
    </row>
    <row r="18" spans="1:5" ht="92.25" customHeight="1" x14ac:dyDescent="0.3">
      <c r="A18" s="34" t="s">
        <v>190</v>
      </c>
      <c r="B18" s="35" t="s">
        <v>9</v>
      </c>
      <c r="C18" s="36">
        <v>26183.64</v>
      </c>
      <c r="D18" s="38">
        <v>4273.5</v>
      </c>
      <c r="E18" s="12">
        <f t="shared" si="0"/>
        <v>0.163212601456482</v>
      </c>
    </row>
    <row r="19" spans="1:5" ht="59.25" customHeight="1" x14ac:dyDescent="0.3">
      <c r="A19" s="31" t="s">
        <v>11</v>
      </c>
      <c r="B19" s="32" t="s">
        <v>10</v>
      </c>
      <c r="C19" s="33">
        <f>C20</f>
        <v>1625442.8399999999</v>
      </c>
      <c r="D19" s="33">
        <f t="shared" ref="D19:E19" si="2">D20</f>
        <v>8806086.6899999995</v>
      </c>
      <c r="E19" s="9">
        <f t="shared" si="2"/>
        <v>0</v>
      </c>
    </row>
    <row r="20" spans="1:5" ht="41.25" customHeight="1" x14ac:dyDescent="0.3">
      <c r="A20" s="34" t="s">
        <v>191</v>
      </c>
      <c r="B20" s="35" t="s">
        <v>12</v>
      </c>
      <c r="C20" s="36">
        <f>C22+C24+C26+C28</f>
        <v>1625442.8399999999</v>
      </c>
      <c r="D20" s="36">
        <f t="shared" ref="D20" si="3">D22+D24+D26+D28</f>
        <v>8806086.6899999995</v>
      </c>
      <c r="E20" s="11">
        <f t="shared" ref="E20" si="4">E22+E24+E26+E28</f>
        <v>0</v>
      </c>
    </row>
    <row r="21" spans="1:5" ht="117.75" customHeight="1" x14ac:dyDescent="0.3">
      <c r="A21" s="34" t="s">
        <v>284</v>
      </c>
      <c r="B21" s="35" t="s">
        <v>285</v>
      </c>
      <c r="C21" s="36"/>
      <c r="D21" s="36">
        <v>4562913.49</v>
      </c>
      <c r="E21" s="11"/>
    </row>
    <row r="22" spans="1:5" ht="132" customHeight="1" x14ac:dyDescent="0.3">
      <c r="A22" s="34" t="s">
        <v>192</v>
      </c>
      <c r="B22" s="35" t="s">
        <v>132</v>
      </c>
      <c r="C22" s="36">
        <v>714045.43999999994</v>
      </c>
      <c r="D22" s="38">
        <v>4562913.49</v>
      </c>
      <c r="E22" s="12"/>
    </row>
    <row r="23" spans="1:5" ht="161.25" customHeight="1" x14ac:dyDescent="0.3">
      <c r="A23" s="34" t="s">
        <v>286</v>
      </c>
      <c r="B23" s="35" t="s">
        <v>287</v>
      </c>
      <c r="C23" s="36"/>
      <c r="D23" s="38">
        <v>23831.68</v>
      </c>
      <c r="E23" s="12"/>
    </row>
    <row r="24" spans="1:5" ht="171.75" customHeight="1" x14ac:dyDescent="0.3">
      <c r="A24" s="34" t="s">
        <v>193</v>
      </c>
      <c r="B24" s="35" t="s">
        <v>133</v>
      </c>
      <c r="C24" s="36">
        <v>4989.04</v>
      </c>
      <c r="D24" s="38">
        <v>23831.68</v>
      </c>
      <c r="E24" s="12"/>
    </row>
    <row r="25" spans="1:5" ht="171.75" customHeight="1" x14ac:dyDescent="0.3">
      <c r="A25" s="34" t="s">
        <v>288</v>
      </c>
      <c r="B25" s="35" t="s">
        <v>289</v>
      </c>
      <c r="C25" s="36"/>
      <c r="D25" s="38">
        <v>4716127.1900000004</v>
      </c>
      <c r="E25" s="12"/>
    </row>
    <row r="26" spans="1:5" ht="150.75" customHeight="1" x14ac:dyDescent="0.3">
      <c r="A26" s="34" t="s">
        <v>194</v>
      </c>
      <c r="B26" s="35" t="s">
        <v>134</v>
      </c>
      <c r="C26" s="36">
        <v>1046937.95</v>
      </c>
      <c r="D26" s="38">
        <v>4716127.1900000004</v>
      </c>
      <c r="E26" s="12"/>
    </row>
    <row r="27" spans="1:5" ht="150.75" customHeight="1" x14ac:dyDescent="0.3">
      <c r="A27" s="34" t="s">
        <v>290</v>
      </c>
      <c r="B27" s="35" t="s">
        <v>291</v>
      </c>
      <c r="C27" s="36"/>
      <c r="D27" s="38">
        <v>-496785.67</v>
      </c>
      <c r="E27" s="12"/>
    </row>
    <row r="28" spans="1:5" ht="143.25" customHeight="1" x14ac:dyDescent="0.3">
      <c r="A28" s="34" t="s">
        <v>195</v>
      </c>
      <c r="B28" s="35" t="s">
        <v>135</v>
      </c>
      <c r="C28" s="36">
        <v>-140529.59</v>
      </c>
      <c r="D28" s="38">
        <v>-496785.67</v>
      </c>
      <c r="E28" s="12"/>
    </row>
    <row r="29" spans="1:5" ht="29.25" customHeight="1" x14ac:dyDescent="0.3">
      <c r="A29" s="31" t="s">
        <v>14</v>
      </c>
      <c r="B29" s="32" t="s">
        <v>13</v>
      </c>
      <c r="C29" s="33">
        <f>C30+C33</f>
        <v>452660.65</v>
      </c>
      <c r="D29" s="13">
        <f>D30+D33+D36</f>
        <v>268716.92000000004</v>
      </c>
      <c r="E29" s="10">
        <f>D29/C29</f>
        <v>0.59363878879244314</v>
      </c>
    </row>
    <row r="30" spans="1:5" ht="34.5" customHeight="1" x14ac:dyDescent="0.3">
      <c r="A30" s="34" t="s">
        <v>196</v>
      </c>
      <c r="B30" s="35" t="s">
        <v>15</v>
      </c>
      <c r="C30" s="36">
        <v>279361.99</v>
      </c>
      <c r="D30" s="38">
        <v>-2483.31</v>
      </c>
      <c r="E30" s="12">
        <f>D30/C30</f>
        <v>-8.8892193243611996E-3</v>
      </c>
    </row>
    <row r="31" spans="1:5" ht="36" customHeight="1" x14ac:dyDescent="0.3">
      <c r="A31" s="34" t="s">
        <v>197</v>
      </c>
      <c r="B31" s="35" t="s">
        <v>15</v>
      </c>
      <c r="C31" s="36">
        <v>279361.93</v>
      </c>
      <c r="D31" s="38">
        <v>-2483.31</v>
      </c>
      <c r="E31" s="12">
        <f>D31/C31</f>
        <v>-8.8892212335445996E-3</v>
      </c>
    </row>
    <row r="32" spans="1:5" ht="39.75" customHeight="1" x14ac:dyDescent="0.3">
      <c r="A32" s="34" t="s">
        <v>159</v>
      </c>
      <c r="B32" s="35" t="s">
        <v>160</v>
      </c>
      <c r="C32" s="36"/>
      <c r="D32" s="38"/>
      <c r="E32" s="12"/>
    </row>
    <row r="33" spans="1:5" ht="18.75" customHeight="1" x14ac:dyDescent="0.3">
      <c r="A33" s="34" t="s">
        <v>198</v>
      </c>
      <c r="B33" s="35" t="s">
        <v>16</v>
      </c>
      <c r="C33" s="36">
        <v>173298.66</v>
      </c>
      <c r="D33" s="38">
        <v>109830.57</v>
      </c>
      <c r="E33" s="12">
        <f>D33/C33</f>
        <v>0.63376468115795015</v>
      </c>
    </row>
    <row r="34" spans="1:5" ht="19.5" customHeight="1" x14ac:dyDescent="0.3">
      <c r="A34" s="34" t="s">
        <v>199</v>
      </c>
      <c r="B34" s="35" t="s">
        <v>16</v>
      </c>
      <c r="C34" s="36">
        <v>173298.66</v>
      </c>
      <c r="D34" s="38">
        <v>109830.57</v>
      </c>
      <c r="E34" s="12">
        <f>D34/C34</f>
        <v>0.63376468115795015</v>
      </c>
    </row>
    <row r="35" spans="1:5" ht="33" hidden="1" customHeight="1" x14ac:dyDescent="0.3">
      <c r="A35" s="34" t="s">
        <v>153</v>
      </c>
      <c r="B35" s="35" t="s">
        <v>154</v>
      </c>
      <c r="C35" s="36"/>
      <c r="D35" s="38"/>
      <c r="E35" s="12"/>
    </row>
    <row r="36" spans="1:5" ht="37.5" customHeight="1" x14ac:dyDescent="0.3">
      <c r="A36" s="34" t="s">
        <v>200</v>
      </c>
      <c r="B36" s="35" t="s">
        <v>151</v>
      </c>
      <c r="C36" s="36"/>
      <c r="D36" s="38">
        <v>161369.66</v>
      </c>
      <c r="E36" s="12"/>
    </row>
    <row r="37" spans="1:5" ht="52.5" customHeight="1" x14ac:dyDescent="0.3">
      <c r="A37" s="34" t="s">
        <v>201</v>
      </c>
      <c r="B37" s="35" t="s">
        <v>152</v>
      </c>
      <c r="C37" s="36"/>
      <c r="D37" s="38">
        <v>161369.66</v>
      </c>
      <c r="E37" s="12"/>
    </row>
    <row r="38" spans="1:5" ht="21.75" customHeight="1" x14ac:dyDescent="0.3">
      <c r="A38" s="31" t="s">
        <v>18</v>
      </c>
      <c r="B38" s="32" t="s">
        <v>17</v>
      </c>
      <c r="C38" s="33">
        <v>71817.31</v>
      </c>
      <c r="D38" s="13">
        <f>D39</f>
        <v>368899.68</v>
      </c>
      <c r="E38" s="10">
        <f t="shared" ref="E38:E48" si="5">D38/C38</f>
        <v>5.1366401776953214</v>
      </c>
    </row>
    <row r="39" spans="1:5" ht="47.25" customHeight="1" x14ac:dyDescent="0.3">
      <c r="A39" s="34" t="s">
        <v>202</v>
      </c>
      <c r="B39" s="35" t="s">
        <v>19</v>
      </c>
      <c r="C39" s="36">
        <v>71817.31</v>
      </c>
      <c r="D39" s="38">
        <v>368899.68</v>
      </c>
      <c r="E39" s="12">
        <f t="shared" si="5"/>
        <v>5.1366401776953214</v>
      </c>
    </row>
    <row r="40" spans="1:5" ht="54.75" customHeight="1" x14ac:dyDescent="0.3">
      <c r="A40" s="34" t="s">
        <v>203</v>
      </c>
      <c r="B40" s="35" t="s">
        <v>20</v>
      </c>
      <c r="C40" s="36">
        <v>71817.31</v>
      </c>
      <c r="D40" s="38">
        <v>368899.68</v>
      </c>
      <c r="E40" s="12">
        <f t="shared" si="5"/>
        <v>5.1366401776953214</v>
      </c>
    </row>
    <row r="41" spans="1:5" ht="45" hidden="1" customHeight="1" x14ac:dyDescent="0.3">
      <c r="A41" s="34" t="s">
        <v>95</v>
      </c>
      <c r="B41" s="35" t="s">
        <v>92</v>
      </c>
      <c r="C41" s="36"/>
      <c r="D41" s="38"/>
      <c r="E41" s="12" t="e">
        <f t="shared" si="5"/>
        <v>#DIV/0!</v>
      </c>
    </row>
    <row r="42" spans="1:5" ht="30.75" hidden="1" customHeight="1" x14ac:dyDescent="0.3">
      <c r="A42" s="34" t="s">
        <v>96</v>
      </c>
      <c r="B42" s="35" t="s">
        <v>93</v>
      </c>
      <c r="C42" s="36"/>
      <c r="D42" s="38"/>
      <c r="E42" s="12" t="e">
        <f t="shared" si="5"/>
        <v>#DIV/0!</v>
      </c>
    </row>
    <row r="43" spans="1:5" ht="26.25" hidden="1" customHeight="1" x14ac:dyDescent="0.3">
      <c r="A43" s="34" t="s">
        <v>97</v>
      </c>
      <c r="B43" s="35" t="s">
        <v>94</v>
      </c>
      <c r="C43" s="36"/>
      <c r="D43" s="38"/>
      <c r="E43" s="12" t="e">
        <f t="shared" si="5"/>
        <v>#DIV/0!</v>
      </c>
    </row>
    <row r="44" spans="1:5" ht="59.25" customHeight="1" x14ac:dyDescent="0.3">
      <c r="A44" s="31" t="s">
        <v>22</v>
      </c>
      <c r="B44" s="32" t="s">
        <v>21</v>
      </c>
      <c r="C44" s="33">
        <f>C45</f>
        <v>403780.31</v>
      </c>
      <c r="D44" s="13">
        <f>D45+D51</f>
        <v>1205269.6800000002</v>
      </c>
      <c r="E44" s="10">
        <f t="shared" si="5"/>
        <v>2.9849639770696106</v>
      </c>
    </row>
    <row r="45" spans="1:5" ht="111.75" customHeight="1" x14ac:dyDescent="0.3">
      <c r="A45" s="34" t="s">
        <v>24</v>
      </c>
      <c r="B45" s="35" t="s">
        <v>23</v>
      </c>
      <c r="C45" s="36">
        <f>C46+C48</f>
        <v>403780.31</v>
      </c>
      <c r="D45" s="38">
        <f>D46+D48</f>
        <v>1205269.6800000002</v>
      </c>
      <c r="E45" s="12">
        <f t="shared" si="5"/>
        <v>2.9849639770696106</v>
      </c>
    </row>
    <row r="46" spans="1:5" ht="98.25" customHeight="1" x14ac:dyDescent="0.3">
      <c r="A46" s="34" t="s">
        <v>204</v>
      </c>
      <c r="B46" s="35" t="s">
        <v>25</v>
      </c>
      <c r="C46" s="36">
        <v>200914.09</v>
      </c>
      <c r="D46" s="38">
        <v>756315.42</v>
      </c>
      <c r="E46" s="12">
        <f t="shared" si="5"/>
        <v>3.7643722249644118</v>
      </c>
    </row>
    <row r="47" spans="1:5" ht="93" customHeight="1" x14ac:dyDescent="0.3">
      <c r="A47" s="34" t="s">
        <v>205</v>
      </c>
      <c r="B47" s="35" t="s">
        <v>26</v>
      </c>
      <c r="C47" s="36">
        <v>200914.09</v>
      </c>
      <c r="D47" s="38">
        <v>756315.42</v>
      </c>
      <c r="E47" s="12">
        <f t="shared" si="5"/>
        <v>3.7643722249644118</v>
      </c>
    </row>
    <row r="48" spans="1:5" ht="90.75" customHeight="1" x14ac:dyDescent="0.3">
      <c r="A48" s="34" t="s">
        <v>28</v>
      </c>
      <c r="B48" s="35" t="s">
        <v>27</v>
      </c>
      <c r="C48" s="36">
        <v>202866.22</v>
      </c>
      <c r="D48" s="38">
        <f>D49+D50</f>
        <v>448954.26</v>
      </c>
      <c r="E48" s="12">
        <f t="shared" si="5"/>
        <v>2.2130557763633592</v>
      </c>
    </row>
    <row r="49" spans="1:5" ht="90.75" customHeight="1" x14ac:dyDescent="0.3">
      <c r="A49" s="34" t="s">
        <v>215</v>
      </c>
      <c r="B49" s="35" t="s">
        <v>29</v>
      </c>
      <c r="C49" s="36"/>
      <c r="D49" s="38">
        <v>59015</v>
      </c>
      <c r="E49" s="12"/>
    </row>
    <row r="50" spans="1:5" ht="93.75" customHeight="1" x14ac:dyDescent="0.3">
      <c r="A50" s="34" t="s">
        <v>216</v>
      </c>
      <c r="B50" s="35" t="s">
        <v>29</v>
      </c>
      <c r="C50" s="36">
        <v>202866.22</v>
      </c>
      <c r="D50" s="38">
        <v>389939.26</v>
      </c>
      <c r="E50" s="12">
        <f t="shared" ref="E50:E63" si="6">D50/C50</f>
        <v>1.9221497792979039</v>
      </c>
    </row>
    <row r="51" spans="1:5" ht="36" hidden="1" customHeight="1" x14ac:dyDescent="0.3">
      <c r="A51" s="34" t="s">
        <v>31</v>
      </c>
      <c r="B51" s="35" t="s">
        <v>30</v>
      </c>
      <c r="C51" s="36"/>
      <c r="D51" s="38"/>
      <c r="E51" s="12" t="e">
        <f t="shared" si="6"/>
        <v>#DIV/0!</v>
      </c>
    </row>
    <row r="52" spans="1:5" ht="50.25" hidden="1" customHeight="1" x14ac:dyDescent="0.3">
      <c r="A52" s="34" t="s">
        <v>33</v>
      </c>
      <c r="B52" s="35" t="s">
        <v>32</v>
      </c>
      <c r="C52" s="36"/>
      <c r="D52" s="38"/>
      <c r="E52" s="12" t="e">
        <f t="shared" si="6"/>
        <v>#DIV/0!</v>
      </c>
    </row>
    <row r="53" spans="1:5" ht="0.75" customHeight="1" x14ac:dyDescent="0.3">
      <c r="A53" s="34" t="s">
        <v>35</v>
      </c>
      <c r="B53" s="35" t="s">
        <v>34</v>
      </c>
      <c r="C53" s="36"/>
      <c r="D53" s="38"/>
      <c r="E53" s="12" t="e">
        <f t="shared" si="6"/>
        <v>#DIV/0!</v>
      </c>
    </row>
    <row r="54" spans="1:5" ht="39" customHeight="1" x14ac:dyDescent="0.3">
      <c r="A54" s="31" t="s">
        <v>37</v>
      </c>
      <c r="B54" s="32" t="s">
        <v>36</v>
      </c>
      <c r="C54" s="33">
        <f>C55</f>
        <v>134122.35999999999</v>
      </c>
      <c r="D54" s="13">
        <f>D55</f>
        <v>160266.82</v>
      </c>
      <c r="E54" s="10">
        <f t="shared" si="6"/>
        <v>1.1949299132523468</v>
      </c>
    </row>
    <row r="55" spans="1:5" ht="29.25" customHeight="1" x14ac:dyDescent="0.3">
      <c r="A55" s="34" t="s">
        <v>206</v>
      </c>
      <c r="B55" s="35" t="s">
        <v>38</v>
      </c>
      <c r="C55" s="36">
        <f>C56+C58+C59</f>
        <v>134122.35999999999</v>
      </c>
      <c r="D55" s="38">
        <f>D56+D59</f>
        <v>160266.82</v>
      </c>
      <c r="E55" s="12">
        <f t="shared" si="6"/>
        <v>1.1949299132523468</v>
      </c>
    </row>
    <row r="56" spans="1:5" ht="39.75" customHeight="1" x14ac:dyDescent="0.3">
      <c r="A56" s="34" t="s">
        <v>207</v>
      </c>
      <c r="B56" s="35" t="s">
        <v>39</v>
      </c>
      <c r="C56" s="36">
        <v>38453.51</v>
      </c>
      <c r="D56" s="38">
        <v>63624.49</v>
      </c>
      <c r="E56" s="12">
        <f t="shared" si="6"/>
        <v>1.6545821174712008</v>
      </c>
    </row>
    <row r="57" spans="1:5" ht="27" hidden="1" customHeight="1" x14ac:dyDescent="0.3">
      <c r="A57" s="34" t="s">
        <v>41</v>
      </c>
      <c r="B57" s="35" t="s">
        <v>40</v>
      </c>
      <c r="C57" s="36"/>
      <c r="D57" s="38"/>
      <c r="E57" s="12" t="e">
        <f t="shared" si="6"/>
        <v>#DIV/0!</v>
      </c>
    </row>
    <row r="58" spans="1:5" ht="15" customHeight="1" x14ac:dyDescent="0.3">
      <c r="A58" s="34" t="s">
        <v>208</v>
      </c>
      <c r="B58" s="35" t="s">
        <v>42</v>
      </c>
      <c r="C58" s="36">
        <v>60106.64</v>
      </c>
      <c r="D58" s="38"/>
      <c r="E58" s="12">
        <f t="shared" si="6"/>
        <v>0</v>
      </c>
    </row>
    <row r="59" spans="1:5" ht="21" customHeight="1" x14ac:dyDescent="0.3">
      <c r="A59" s="34" t="s">
        <v>209</v>
      </c>
      <c r="B59" s="35" t="s">
        <v>43</v>
      </c>
      <c r="C59" s="36">
        <f>C60+C61</f>
        <v>35562.21</v>
      </c>
      <c r="D59" s="38">
        <f>D60+D61</f>
        <v>96642.33</v>
      </c>
      <c r="E59" s="12">
        <f t="shared" si="6"/>
        <v>2.7175569234870389</v>
      </c>
    </row>
    <row r="60" spans="1:5" ht="15" customHeight="1" x14ac:dyDescent="0.3">
      <c r="A60" s="34" t="s">
        <v>210</v>
      </c>
      <c r="B60" s="35" t="s">
        <v>108</v>
      </c>
      <c r="C60" s="36">
        <v>35173.769999999997</v>
      </c>
      <c r="D60" s="38">
        <v>2207.0500000000002</v>
      </c>
      <c r="E60" s="12">
        <f t="shared" si="6"/>
        <v>6.2747041332220019E-2</v>
      </c>
    </row>
    <row r="61" spans="1:5" ht="15" customHeight="1" x14ac:dyDescent="0.3">
      <c r="A61" s="34" t="s">
        <v>211</v>
      </c>
      <c r="B61" s="35" t="s">
        <v>109</v>
      </c>
      <c r="C61" s="36">
        <v>388.44</v>
      </c>
      <c r="D61" s="38">
        <v>94435.28</v>
      </c>
      <c r="E61" s="12">
        <f t="shared" si="6"/>
        <v>243.11420039130883</v>
      </c>
    </row>
    <row r="62" spans="1:5" ht="36.75" customHeight="1" x14ac:dyDescent="0.3">
      <c r="A62" s="31" t="s">
        <v>45</v>
      </c>
      <c r="B62" s="32" t="s">
        <v>44</v>
      </c>
      <c r="C62" s="33">
        <f>C63</f>
        <v>7416.22</v>
      </c>
      <c r="D62" s="13">
        <f>D63</f>
        <v>242687.06</v>
      </c>
      <c r="E62" s="10">
        <f t="shared" si="6"/>
        <v>32.723821569478787</v>
      </c>
    </row>
    <row r="63" spans="1:5" ht="25.5" customHeight="1" x14ac:dyDescent="0.3">
      <c r="A63" s="34" t="s">
        <v>47</v>
      </c>
      <c r="B63" s="35" t="s">
        <v>46</v>
      </c>
      <c r="C63" s="36">
        <v>7416.22</v>
      </c>
      <c r="D63" s="38">
        <f>D64+D66</f>
        <v>242687.06</v>
      </c>
      <c r="E63" s="12">
        <f t="shared" si="6"/>
        <v>32.723821569478787</v>
      </c>
    </row>
    <row r="64" spans="1:5" ht="35.25" customHeight="1" x14ac:dyDescent="0.3">
      <c r="A64" s="34" t="s">
        <v>246</v>
      </c>
      <c r="B64" s="35" t="s">
        <v>138</v>
      </c>
      <c r="C64" s="36"/>
      <c r="D64" s="38">
        <v>160055.63</v>
      </c>
      <c r="E64" s="12"/>
    </row>
    <row r="65" spans="1:5" ht="33" customHeight="1" x14ac:dyDescent="0.3">
      <c r="A65" s="34" t="s">
        <v>245</v>
      </c>
      <c r="B65" s="35" t="s">
        <v>139</v>
      </c>
      <c r="C65" s="36"/>
      <c r="D65" s="38">
        <v>160055.63</v>
      </c>
      <c r="E65" s="12"/>
    </row>
    <row r="66" spans="1:5" ht="20.25" customHeight="1" x14ac:dyDescent="0.3">
      <c r="A66" s="34" t="s">
        <v>49</v>
      </c>
      <c r="B66" s="35" t="s">
        <v>48</v>
      </c>
      <c r="C66" s="36">
        <v>7416.22</v>
      </c>
      <c r="D66" s="38">
        <v>82631.429999999993</v>
      </c>
      <c r="E66" s="12">
        <f>D66/C66</f>
        <v>11.141987427557433</v>
      </c>
    </row>
    <row r="67" spans="1:5" ht="40.5" customHeight="1" x14ac:dyDescent="0.3">
      <c r="A67" s="31" t="s">
        <v>51</v>
      </c>
      <c r="B67" s="32" t="s">
        <v>50</v>
      </c>
      <c r="C67" s="33" t="e">
        <f>#REF!</f>
        <v>#REF!</v>
      </c>
      <c r="D67" s="13">
        <f>D68</f>
        <v>6302686.8600000003</v>
      </c>
      <c r="E67" s="10" t="e">
        <f>D67/C67</f>
        <v>#REF!</v>
      </c>
    </row>
    <row r="68" spans="1:5" ht="51.75" customHeight="1" x14ac:dyDescent="0.3">
      <c r="A68" s="34" t="s">
        <v>212</v>
      </c>
      <c r="B68" s="35" t="s">
        <v>52</v>
      </c>
      <c r="C68" s="36">
        <v>7438.61</v>
      </c>
      <c r="D68" s="38">
        <v>6302686.8600000003</v>
      </c>
      <c r="E68" s="12"/>
    </row>
    <row r="69" spans="1:5" ht="66" customHeight="1" x14ac:dyDescent="0.3">
      <c r="A69" s="34" t="s">
        <v>213</v>
      </c>
      <c r="B69" s="35" t="s">
        <v>53</v>
      </c>
      <c r="C69" s="36">
        <v>7438.61</v>
      </c>
      <c r="D69" s="38">
        <v>6302686.8600000003</v>
      </c>
      <c r="E69" s="12"/>
    </row>
    <row r="70" spans="1:5" ht="58.5" customHeight="1" x14ac:dyDescent="0.3">
      <c r="A70" s="34" t="s">
        <v>214</v>
      </c>
      <c r="B70" s="35" t="s">
        <v>54</v>
      </c>
      <c r="C70" s="36">
        <v>7438.61</v>
      </c>
      <c r="D70" s="38">
        <v>6302686.8600000003</v>
      </c>
      <c r="E70" s="12"/>
    </row>
    <row r="71" spans="1:5" ht="27" customHeight="1" x14ac:dyDescent="0.3">
      <c r="A71" s="31" t="s">
        <v>56</v>
      </c>
      <c r="B71" s="32" t="s">
        <v>55</v>
      </c>
      <c r="C71" s="33" t="e">
        <f>#REF!+#REF!+#REF!+#REF!</f>
        <v>#REF!</v>
      </c>
      <c r="D71" s="13">
        <f>D72+D75+D77+D79+D81+D83+D85+D87+D89+D91+D93+D95</f>
        <v>700234.83000000007</v>
      </c>
      <c r="E71" s="10" t="e">
        <f>D71/C71</f>
        <v>#REF!</v>
      </c>
    </row>
    <row r="72" spans="1:5" ht="63.75" customHeight="1" x14ac:dyDescent="0.3">
      <c r="A72" s="34" t="s">
        <v>140</v>
      </c>
      <c r="B72" s="35" t="s">
        <v>179</v>
      </c>
      <c r="C72" s="36"/>
      <c r="D72" s="38">
        <f>D73+D74</f>
        <v>26242.5</v>
      </c>
      <c r="E72" s="10"/>
    </row>
    <row r="73" spans="1:5" ht="129.75" customHeight="1" x14ac:dyDescent="0.3">
      <c r="A73" s="34" t="s">
        <v>225</v>
      </c>
      <c r="B73" s="35" t="s">
        <v>180</v>
      </c>
      <c r="C73" s="36"/>
      <c r="D73" s="38">
        <v>23000</v>
      </c>
      <c r="E73" s="10"/>
    </row>
    <row r="74" spans="1:5" ht="114.75" customHeight="1" x14ac:dyDescent="0.3">
      <c r="A74" s="34" t="s">
        <v>226</v>
      </c>
      <c r="B74" s="35" t="s">
        <v>180</v>
      </c>
      <c r="C74" s="36"/>
      <c r="D74" s="38">
        <v>3242.5</v>
      </c>
      <c r="E74" s="10"/>
    </row>
    <row r="75" spans="1:5" ht="88.5" customHeight="1" x14ac:dyDescent="0.3">
      <c r="A75" s="34" t="s">
        <v>227</v>
      </c>
      <c r="B75" s="35" t="s">
        <v>178</v>
      </c>
      <c r="C75" s="36"/>
      <c r="D75" s="38">
        <v>32288.59</v>
      </c>
      <c r="E75" s="10"/>
    </row>
    <row r="76" spans="1:5" ht="107.25" customHeight="1" x14ac:dyDescent="0.3">
      <c r="A76" s="34" t="s">
        <v>228</v>
      </c>
      <c r="B76" s="35" t="s">
        <v>177</v>
      </c>
      <c r="C76" s="36"/>
      <c r="D76" s="38">
        <v>32288.59</v>
      </c>
      <c r="E76" s="10"/>
    </row>
    <row r="77" spans="1:5" ht="81.75" customHeight="1" x14ac:dyDescent="0.3">
      <c r="A77" s="34" t="s">
        <v>229</v>
      </c>
      <c r="B77" s="35" t="s">
        <v>176</v>
      </c>
      <c r="C77" s="36"/>
      <c r="D77" s="38">
        <v>6749.99</v>
      </c>
      <c r="E77" s="10"/>
    </row>
    <row r="78" spans="1:5" ht="117" customHeight="1" x14ac:dyDescent="0.3">
      <c r="A78" s="34" t="s">
        <v>230</v>
      </c>
      <c r="B78" s="35" t="s">
        <v>175</v>
      </c>
      <c r="C78" s="36"/>
      <c r="D78" s="38">
        <v>6749.99</v>
      </c>
      <c r="E78" s="10"/>
    </row>
    <row r="79" spans="1:5" ht="81.75" customHeight="1" x14ac:dyDescent="0.3">
      <c r="A79" s="34" t="s">
        <v>231</v>
      </c>
      <c r="B79" s="35" t="s">
        <v>174</v>
      </c>
      <c r="C79" s="36"/>
      <c r="D79" s="38">
        <v>32000</v>
      </c>
      <c r="E79" s="10"/>
    </row>
    <row r="80" spans="1:5" ht="92.25" customHeight="1" x14ac:dyDescent="0.3">
      <c r="A80" s="34" t="s">
        <v>232</v>
      </c>
      <c r="B80" s="35" t="s">
        <v>173</v>
      </c>
      <c r="C80" s="36"/>
      <c r="D80" s="38">
        <v>32000</v>
      </c>
      <c r="E80" s="10"/>
    </row>
    <row r="81" spans="1:5" ht="92.25" customHeight="1" x14ac:dyDescent="0.3">
      <c r="A81" s="34" t="s">
        <v>233</v>
      </c>
      <c r="B81" s="35" t="s">
        <v>182</v>
      </c>
      <c r="C81" s="36"/>
      <c r="D81" s="38">
        <v>6000</v>
      </c>
      <c r="E81" s="10"/>
    </row>
    <row r="82" spans="1:5" ht="92.25" customHeight="1" x14ac:dyDescent="0.3">
      <c r="A82" s="34" t="s">
        <v>234</v>
      </c>
      <c r="B82" s="35" t="s">
        <v>181</v>
      </c>
      <c r="C82" s="36"/>
      <c r="D82" s="38">
        <v>6000</v>
      </c>
      <c r="E82" s="10"/>
    </row>
    <row r="83" spans="1:5" ht="95.25" customHeight="1" x14ac:dyDescent="0.3">
      <c r="A83" s="34" t="s">
        <v>235</v>
      </c>
      <c r="B83" s="35" t="s">
        <v>172</v>
      </c>
      <c r="C83" s="36"/>
      <c r="D83" s="38">
        <v>14000</v>
      </c>
      <c r="E83" s="10"/>
    </row>
    <row r="84" spans="1:5" ht="139.5" customHeight="1" x14ac:dyDescent="0.3">
      <c r="A84" s="34" t="s">
        <v>236</v>
      </c>
      <c r="B84" s="35" t="s">
        <v>171</v>
      </c>
      <c r="C84" s="36"/>
      <c r="D84" s="38">
        <v>14000</v>
      </c>
      <c r="E84" s="10"/>
    </row>
    <row r="85" spans="1:5" ht="78.75" customHeight="1" x14ac:dyDescent="0.3">
      <c r="A85" s="34" t="s">
        <v>237</v>
      </c>
      <c r="B85" s="35" t="s">
        <v>141</v>
      </c>
      <c r="C85" s="36"/>
      <c r="D85" s="38">
        <v>5003</v>
      </c>
      <c r="E85" s="10"/>
    </row>
    <row r="86" spans="1:5" ht="95.25" customHeight="1" x14ac:dyDescent="0.3">
      <c r="A86" s="34" t="s">
        <v>238</v>
      </c>
      <c r="B86" s="35" t="s">
        <v>142</v>
      </c>
      <c r="C86" s="36"/>
      <c r="D86" s="38">
        <v>5003</v>
      </c>
      <c r="E86" s="10"/>
    </row>
    <row r="87" spans="1:5" ht="95.25" customHeight="1" x14ac:dyDescent="0.3">
      <c r="A87" s="34" t="s">
        <v>239</v>
      </c>
      <c r="B87" s="35" t="s">
        <v>170</v>
      </c>
      <c r="C87" s="36"/>
      <c r="D87" s="38">
        <v>28396.45</v>
      </c>
      <c r="E87" s="10"/>
    </row>
    <row r="88" spans="1:5" ht="95.25" customHeight="1" x14ac:dyDescent="0.3">
      <c r="A88" s="34" t="s">
        <v>240</v>
      </c>
      <c r="B88" s="35" t="s">
        <v>169</v>
      </c>
      <c r="C88" s="36"/>
      <c r="D88" s="38">
        <v>28396.45</v>
      </c>
      <c r="E88" s="10"/>
    </row>
    <row r="89" spans="1:5" ht="108" customHeight="1" x14ac:dyDescent="0.3">
      <c r="A89" s="34" t="s">
        <v>224</v>
      </c>
      <c r="B89" s="35" t="s">
        <v>168</v>
      </c>
      <c r="C89" s="36"/>
      <c r="D89" s="38">
        <v>48258.37</v>
      </c>
      <c r="E89" s="10"/>
    </row>
    <row r="90" spans="1:5" ht="115.5" customHeight="1" x14ac:dyDescent="0.3">
      <c r="A90" s="34" t="s">
        <v>223</v>
      </c>
      <c r="B90" s="35" t="s">
        <v>167</v>
      </c>
      <c r="C90" s="36"/>
      <c r="D90" s="38">
        <v>48258.37</v>
      </c>
      <c r="E90" s="10"/>
    </row>
    <row r="91" spans="1:5" ht="144.75" customHeight="1" x14ac:dyDescent="0.3">
      <c r="A91" s="34" t="s">
        <v>222</v>
      </c>
      <c r="B91" s="35" t="s">
        <v>143</v>
      </c>
      <c r="C91" s="36"/>
      <c r="D91" s="38">
        <v>126609.49</v>
      </c>
      <c r="E91" s="10"/>
    </row>
    <row r="92" spans="1:5" ht="156.75" customHeight="1" x14ac:dyDescent="0.3">
      <c r="A92" s="34" t="s">
        <v>221</v>
      </c>
      <c r="B92" s="35" t="s">
        <v>144</v>
      </c>
      <c r="C92" s="36"/>
      <c r="D92" s="38">
        <v>126609.49</v>
      </c>
      <c r="E92" s="10"/>
    </row>
    <row r="93" spans="1:5" ht="99" customHeight="1" x14ac:dyDescent="0.3">
      <c r="A93" s="34" t="s">
        <v>220</v>
      </c>
      <c r="B93" s="35" t="s">
        <v>145</v>
      </c>
      <c r="C93" s="36"/>
      <c r="D93" s="38">
        <v>1000</v>
      </c>
      <c r="E93" s="10"/>
    </row>
    <row r="94" spans="1:5" ht="99" customHeight="1" x14ac:dyDescent="0.3">
      <c r="A94" s="34" t="s">
        <v>219</v>
      </c>
      <c r="B94" s="35" t="s">
        <v>146</v>
      </c>
      <c r="C94" s="36"/>
      <c r="D94" s="38">
        <v>1000</v>
      </c>
      <c r="E94" s="10"/>
    </row>
    <row r="95" spans="1:5" ht="43.5" customHeight="1" x14ac:dyDescent="0.3">
      <c r="A95" s="34" t="s">
        <v>218</v>
      </c>
      <c r="B95" s="35" t="s">
        <v>161</v>
      </c>
      <c r="C95" s="36"/>
      <c r="D95" s="38">
        <v>373686.44</v>
      </c>
      <c r="E95" s="10"/>
    </row>
    <row r="96" spans="1:5" ht="149.25" customHeight="1" x14ac:dyDescent="0.3">
      <c r="A96" s="34" t="s">
        <v>217</v>
      </c>
      <c r="B96" s="35" t="s">
        <v>162</v>
      </c>
      <c r="C96" s="36"/>
      <c r="D96" s="38">
        <v>373686.44</v>
      </c>
      <c r="E96" s="10"/>
    </row>
    <row r="97" spans="1:5" s="16" customFormat="1" ht="15" hidden="1" customHeight="1" x14ac:dyDescent="0.3">
      <c r="A97" s="31" t="s">
        <v>58</v>
      </c>
      <c r="B97" s="32" t="s">
        <v>57</v>
      </c>
      <c r="C97" s="33"/>
      <c r="D97" s="13"/>
      <c r="E97" s="12" t="e">
        <f t="shared" ref="E97:E108" si="7">D97/C97</f>
        <v>#DIV/0!</v>
      </c>
    </row>
    <row r="98" spans="1:5" s="15" customFormat="1" ht="15.75" hidden="1" customHeight="1" x14ac:dyDescent="0.3">
      <c r="A98" s="39" t="s">
        <v>60</v>
      </c>
      <c r="B98" s="40" t="s">
        <v>59</v>
      </c>
      <c r="C98" s="41"/>
      <c r="D98" s="42"/>
      <c r="E98" s="14" t="e">
        <f t="shared" si="7"/>
        <v>#DIV/0!</v>
      </c>
    </row>
    <row r="99" spans="1:5" ht="15.75" hidden="1" customHeight="1" x14ac:dyDescent="0.3">
      <c r="A99" s="34" t="s">
        <v>62</v>
      </c>
      <c r="B99" s="35" t="s">
        <v>61</v>
      </c>
      <c r="C99" s="36"/>
      <c r="D99" s="38"/>
      <c r="E99" s="12" t="e">
        <f t="shared" si="7"/>
        <v>#DIV/0!</v>
      </c>
    </row>
    <row r="100" spans="1:5" ht="24.75" customHeight="1" x14ac:dyDescent="0.3">
      <c r="A100" s="31" t="s">
        <v>64</v>
      </c>
      <c r="B100" s="32" t="s">
        <v>63</v>
      </c>
      <c r="C100" s="33">
        <f>C101</f>
        <v>21867898.050000001</v>
      </c>
      <c r="D100" s="13">
        <f>D101</f>
        <v>139888768.10999998</v>
      </c>
      <c r="E100" s="10">
        <f t="shared" si="7"/>
        <v>6.3969919646666717</v>
      </c>
    </row>
    <row r="101" spans="1:5" ht="57" customHeight="1" x14ac:dyDescent="0.3">
      <c r="A101" s="31" t="s">
        <v>66</v>
      </c>
      <c r="B101" s="32" t="s">
        <v>65</v>
      </c>
      <c r="C101" s="33">
        <f>C102+C109+C133+C150</f>
        <v>21867898.050000001</v>
      </c>
      <c r="D101" s="13">
        <f>D102+D109+D133+D150</f>
        <v>139888768.10999998</v>
      </c>
      <c r="E101" s="10">
        <f t="shared" si="7"/>
        <v>6.3969919646666717</v>
      </c>
    </row>
    <row r="102" spans="1:5" ht="32.25" customHeight="1" x14ac:dyDescent="0.3">
      <c r="A102" s="34" t="s">
        <v>99</v>
      </c>
      <c r="B102" s="35" t="s">
        <v>67</v>
      </c>
      <c r="C102" s="36">
        <f>C103+C105</f>
        <v>8720149</v>
      </c>
      <c r="D102" s="13">
        <f>D103+D106+D107</f>
        <v>26653320</v>
      </c>
      <c r="E102" s="10">
        <f t="shared" si="7"/>
        <v>3.0565211672415229</v>
      </c>
    </row>
    <row r="103" spans="1:5" ht="27" customHeight="1" x14ac:dyDescent="0.3">
      <c r="A103" s="34" t="s">
        <v>241</v>
      </c>
      <c r="B103" s="35" t="s">
        <v>68</v>
      </c>
      <c r="C103" s="36">
        <v>5096500</v>
      </c>
      <c r="D103" s="38">
        <v>20003000</v>
      </c>
      <c r="E103" s="12">
        <f t="shared" si="7"/>
        <v>3.9248503875208476</v>
      </c>
    </row>
    <row r="104" spans="1:5" ht="38.25" customHeight="1" x14ac:dyDescent="0.3">
      <c r="A104" s="34" t="s">
        <v>242</v>
      </c>
      <c r="B104" s="35" t="s">
        <v>69</v>
      </c>
      <c r="C104" s="36">
        <v>5096500</v>
      </c>
      <c r="D104" s="38">
        <v>20003000</v>
      </c>
      <c r="E104" s="12">
        <f t="shared" si="7"/>
        <v>3.9248503875208476</v>
      </c>
    </row>
    <row r="105" spans="1:5" ht="37.5" customHeight="1" x14ac:dyDescent="0.3">
      <c r="A105" s="34" t="s">
        <v>243</v>
      </c>
      <c r="B105" s="35" t="s">
        <v>70</v>
      </c>
      <c r="C105" s="36">
        <v>3623649</v>
      </c>
      <c r="D105" s="38">
        <v>6650320</v>
      </c>
      <c r="E105" s="12">
        <f t="shared" si="7"/>
        <v>1.8352550150414679</v>
      </c>
    </row>
    <row r="106" spans="1:5" ht="40.5" customHeight="1" x14ac:dyDescent="0.3">
      <c r="A106" s="34" t="s">
        <v>244</v>
      </c>
      <c r="B106" s="35" t="s">
        <v>71</v>
      </c>
      <c r="C106" s="36">
        <v>3623649</v>
      </c>
      <c r="D106" s="38">
        <v>6650320</v>
      </c>
      <c r="E106" s="12">
        <f t="shared" si="7"/>
        <v>1.8352550150414679</v>
      </c>
    </row>
    <row r="107" spans="1:5" ht="0.75" customHeight="1" x14ac:dyDescent="0.3">
      <c r="A107" s="34" t="s">
        <v>118</v>
      </c>
      <c r="B107" s="43" t="s">
        <v>100</v>
      </c>
      <c r="C107" s="44"/>
      <c r="D107" s="38"/>
      <c r="E107" s="12" t="e">
        <f t="shared" si="7"/>
        <v>#DIV/0!</v>
      </c>
    </row>
    <row r="108" spans="1:5" ht="30.75" hidden="1" customHeight="1" x14ac:dyDescent="0.3">
      <c r="A108" s="34" t="s">
        <v>117</v>
      </c>
      <c r="B108" s="43" t="s">
        <v>102</v>
      </c>
      <c r="C108" s="44"/>
      <c r="D108" s="38"/>
      <c r="E108" s="12" t="e">
        <f t="shared" si="7"/>
        <v>#DIV/0!</v>
      </c>
    </row>
    <row r="109" spans="1:5" ht="45" customHeight="1" x14ac:dyDescent="0.3">
      <c r="A109" s="31" t="s">
        <v>116</v>
      </c>
      <c r="B109" s="45" t="s">
        <v>72</v>
      </c>
      <c r="C109" s="46">
        <f>C120</f>
        <v>3000</v>
      </c>
      <c r="D109" s="13">
        <f>D110+D112+D116+D120+D122+D130</f>
        <v>11871660.43</v>
      </c>
      <c r="E109" s="10"/>
    </row>
    <row r="110" spans="1:5" ht="52.5" customHeight="1" x14ac:dyDescent="0.3">
      <c r="A110" s="47" t="s">
        <v>247</v>
      </c>
      <c r="B110" s="48" t="s">
        <v>184</v>
      </c>
      <c r="C110" s="49"/>
      <c r="D110" s="38">
        <v>1350831</v>
      </c>
      <c r="E110" s="12"/>
    </row>
    <row r="111" spans="1:5" ht="70.5" customHeight="1" x14ac:dyDescent="0.3">
      <c r="A111" s="50" t="s">
        <v>248</v>
      </c>
      <c r="B111" s="48" t="s">
        <v>183</v>
      </c>
      <c r="C111" s="49"/>
      <c r="D111" s="38">
        <v>1350831</v>
      </c>
      <c r="E111" s="12"/>
    </row>
    <row r="112" spans="1:5" ht="92.25" customHeight="1" x14ac:dyDescent="0.3">
      <c r="A112" s="34" t="s">
        <v>249</v>
      </c>
      <c r="B112" s="35" t="s">
        <v>90</v>
      </c>
      <c r="C112" s="36"/>
      <c r="D112" s="38">
        <v>6256197</v>
      </c>
      <c r="E112" s="12"/>
    </row>
    <row r="113" spans="1:5" ht="93" customHeight="1" x14ac:dyDescent="0.3">
      <c r="A113" s="34" t="s">
        <v>250</v>
      </c>
      <c r="B113" s="35" t="s">
        <v>73</v>
      </c>
      <c r="C113" s="36"/>
      <c r="D113" s="38">
        <v>6256197</v>
      </c>
      <c r="E113" s="12"/>
    </row>
    <row r="114" spans="1:5" ht="48" hidden="1" customHeight="1" x14ac:dyDescent="0.3">
      <c r="A114" s="34" t="s">
        <v>155</v>
      </c>
      <c r="B114" s="35" t="s">
        <v>157</v>
      </c>
      <c r="C114" s="36"/>
      <c r="D114" s="38"/>
      <c r="E114" s="12"/>
    </row>
    <row r="115" spans="1:5" ht="93.75" hidden="1" customHeight="1" x14ac:dyDescent="0.3">
      <c r="A115" s="34" t="s">
        <v>156</v>
      </c>
      <c r="B115" s="35" t="s">
        <v>158</v>
      </c>
      <c r="C115" s="36"/>
      <c r="D115" s="38"/>
      <c r="E115" s="12"/>
    </row>
    <row r="116" spans="1:5" ht="93.75" customHeight="1" x14ac:dyDescent="0.3">
      <c r="A116" s="34" t="s">
        <v>251</v>
      </c>
      <c r="B116" s="35" t="s">
        <v>147</v>
      </c>
      <c r="C116" s="36"/>
      <c r="D116" s="38">
        <v>1563127.49</v>
      </c>
      <c r="E116" s="12"/>
    </row>
    <row r="117" spans="1:5" ht="93.75" customHeight="1" x14ac:dyDescent="0.3">
      <c r="A117" s="34" t="s">
        <v>252</v>
      </c>
      <c r="B117" s="35" t="s">
        <v>148</v>
      </c>
      <c r="C117" s="36"/>
      <c r="D117" s="38">
        <v>1563127.49</v>
      </c>
      <c r="E117" s="12"/>
    </row>
    <row r="118" spans="1:5" ht="93.75" hidden="1" customHeight="1" x14ac:dyDescent="0.3">
      <c r="A118" s="34" t="s">
        <v>115</v>
      </c>
      <c r="B118" s="35" t="s">
        <v>105</v>
      </c>
      <c r="C118" s="36"/>
      <c r="D118" s="38"/>
      <c r="E118" s="12"/>
    </row>
    <row r="119" spans="1:5" ht="93.75" hidden="1" customHeight="1" x14ac:dyDescent="0.3">
      <c r="A119" s="34" t="s">
        <v>110</v>
      </c>
      <c r="B119" s="35" t="s">
        <v>106</v>
      </c>
      <c r="C119" s="36"/>
      <c r="D119" s="38"/>
      <c r="E119" s="12"/>
    </row>
    <row r="120" spans="1:5" ht="93.75" customHeight="1" x14ac:dyDescent="0.3">
      <c r="A120" s="34" t="s">
        <v>253</v>
      </c>
      <c r="B120" s="35" t="s">
        <v>126</v>
      </c>
      <c r="C120" s="36">
        <v>3000</v>
      </c>
      <c r="D120" s="38">
        <v>450000</v>
      </c>
      <c r="E120" s="12"/>
    </row>
    <row r="121" spans="1:5" ht="93.75" customHeight="1" x14ac:dyDescent="0.3">
      <c r="A121" s="34" t="s">
        <v>254</v>
      </c>
      <c r="B121" s="35" t="s">
        <v>127</v>
      </c>
      <c r="C121" s="36">
        <v>3000</v>
      </c>
      <c r="D121" s="38">
        <v>450000</v>
      </c>
      <c r="E121" s="12"/>
    </row>
    <row r="122" spans="1:5" ht="93.75" customHeight="1" x14ac:dyDescent="0.3">
      <c r="A122" s="34" t="s">
        <v>255</v>
      </c>
      <c r="B122" s="35" t="s">
        <v>128</v>
      </c>
      <c r="C122" s="36"/>
      <c r="D122" s="38">
        <v>37665</v>
      </c>
      <c r="E122" s="12"/>
    </row>
    <row r="123" spans="1:5" ht="93.75" customHeight="1" x14ac:dyDescent="0.3">
      <c r="A123" s="34" t="s">
        <v>256</v>
      </c>
      <c r="B123" s="35" t="s">
        <v>129</v>
      </c>
      <c r="C123" s="36"/>
      <c r="D123" s="38">
        <v>37665</v>
      </c>
      <c r="E123" s="12"/>
    </row>
    <row r="124" spans="1:5" ht="0.75" customHeight="1" x14ac:dyDescent="0.3">
      <c r="A124" s="34" t="s">
        <v>111</v>
      </c>
      <c r="B124" s="35" t="s">
        <v>103</v>
      </c>
      <c r="C124" s="36"/>
      <c r="D124" s="38"/>
      <c r="E124" s="12"/>
    </row>
    <row r="125" spans="1:5" ht="93.75" hidden="1" customHeight="1" x14ac:dyDescent="0.3">
      <c r="A125" s="34" t="s">
        <v>112</v>
      </c>
      <c r="B125" s="35" t="s">
        <v>104</v>
      </c>
      <c r="C125" s="36"/>
      <c r="D125" s="38"/>
      <c r="E125" s="12"/>
    </row>
    <row r="126" spans="1:5" ht="56.25" hidden="1" x14ac:dyDescent="0.3">
      <c r="A126" s="34" t="s">
        <v>113</v>
      </c>
      <c r="B126" s="35" t="s">
        <v>98</v>
      </c>
      <c r="C126" s="36"/>
      <c r="D126" s="38"/>
      <c r="E126" s="12"/>
    </row>
    <row r="127" spans="1:5" ht="46.5" hidden="1" customHeight="1" x14ac:dyDescent="0.3">
      <c r="A127" s="34" t="s">
        <v>114</v>
      </c>
      <c r="B127" s="35" t="s">
        <v>98</v>
      </c>
      <c r="C127" s="36"/>
      <c r="D127" s="38"/>
      <c r="E127" s="12"/>
    </row>
    <row r="128" spans="1:5" ht="46.5" hidden="1" customHeight="1" x14ac:dyDescent="0.3">
      <c r="A128" s="34" t="s">
        <v>119</v>
      </c>
      <c r="B128" s="35" t="s">
        <v>101</v>
      </c>
      <c r="C128" s="36"/>
      <c r="D128" s="38"/>
      <c r="E128" s="12"/>
    </row>
    <row r="129" spans="1:5" ht="46.5" hidden="1" customHeight="1" x14ac:dyDescent="0.3">
      <c r="A129" s="34" t="s">
        <v>120</v>
      </c>
      <c r="B129" s="35" t="s">
        <v>107</v>
      </c>
      <c r="C129" s="36"/>
      <c r="D129" s="38"/>
      <c r="E129" s="12"/>
    </row>
    <row r="130" spans="1:5" ht="18.75" customHeight="1" x14ac:dyDescent="0.3">
      <c r="A130" s="34" t="s">
        <v>121</v>
      </c>
      <c r="B130" s="35" t="s">
        <v>74</v>
      </c>
      <c r="C130" s="36"/>
      <c r="D130" s="38">
        <f>D131+D132</f>
        <v>2213839.94</v>
      </c>
      <c r="E130" s="12"/>
    </row>
    <row r="131" spans="1:5" ht="21" customHeight="1" x14ac:dyDescent="0.3">
      <c r="A131" s="34" t="s">
        <v>258</v>
      </c>
      <c r="B131" s="35" t="s">
        <v>75</v>
      </c>
      <c r="C131" s="36"/>
      <c r="D131" s="38">
        <v>521839.94</v>
      </c>
      <c r="E131" s="12"/>
    </row>
    <row r="132" spans="1:5" ht="25.5" customHeight="1" x14ac:dyDescent="0.3">
      <c r="A132" s="34" t="s">
        <v>257</v>
      </c>
      <c r="B132" s="35" t="s">
        <v>75</v>
      </c>
      <c r="C132" s="36"/>
      <c r="D132" s="38">
        <v>1692000</v>
      </c>
      <c r="E132" s="12"/>
    </row>
    <row r="133" spans="1:5" ht="34.5" customHeight="1" x14ac:dyDescent="0.3">
      <c r="A133" s="31" t="s">
        <v>122</v>
      </c>
      <c r="B133" s="32" t="s">
        <v>76</v>
      </c>
      <c r="C133" s="33">
        <f>C134+C138+C142</f>
        <v>12541812.060000001</v>
      </c>
      <c r="D133" s="13">
        <f>D134++D138+D140++D142++D144</f>
        <v>93824203.790000007</v>
      </c>
      <c r="E133" s="10">
        <f>D133/C133</f>
        <v>7.4809129128347029</v>
      </c>
    </row>
    <row r="134" spans="1:5" ht="45" customHeight="1" x14ac:dyDescent="0.3">
      <c r="A134" s="34" t="s">
        <v>123</v>
      </c>
      <c r="B134" s="35" t="s">
        <v>77</v>
      </c>
      <c r="C134" s="36">
        <f>C137</f>
        <v>12419578.51</v>
      </c>
      <c r="D134" s="38">
        <v>86055790.840000004</v>
      </c>
      <c r="E134" s="12">
        <f>D134/C134</f>
        <v>6.9290427827892529</v>
      </c>
    </row>
    <row r="135" spans="1:5" ht="57.75" customHeight="1" x14ac:dyDescent="0.3">
      <c r="A135" s="34" t="s">
        <v>260</v>
      </c>
      <c r="B135" s="35" t="s">
        <v>78</v>
      </c>
      <c r="C135" s="36"/>
      <c r="D135" s="38">
        <v>4912366.62</v>
      </c>
      <c r="E135" s="12"/>
    </row>
    <row r="136" spans="1:5" ht="54" customHeight="1" x14ac:dyDescent="0.3">
      <c r="A136" s="34" t="s">
        <v>261</v>
      </c>
      <c r="B136" s="35" t="s">
        <v>78</v>
      </c>
      <c r="C136" s="36"/>
      <c r="D136" s="38">
        <v>350500</v>
      </c>
      <c r="E136" s="12"/>
    </row>
    <row r="137" spans="1:5" ht="60" customHeight="1" x14ac:dyDescent="0.3">
      <c r="A137" s="34" t="s">
        <v>259</v>
      </c>
      <c r="B137" s="35" t="s">
        <v>78</v>
      </c>
      <c r="C137" s="36">
        <v>12419578.51</v>
      </c>
      <c r="D137" s="38">
        <v>80792924.219999999</v>
      </c>
      <c r="E137" s="12">
        <f>D137/C137</f>
        <v>6.5052871282988489</v>
      </c>
    </row>
    <row r="138" spans="1:5" ht="90.75" customHeight="1" x14ac:dyDescent="0.3">
      <c r="A138" s="34" t="s">
        <v>262</v>
      </c>
      <c r="B138" s="35" t="s">
        <v>79</v>
      </c>
      <c r="C138" s="36">
        <v>33015.300000000003</v>
      </c>
      <c r="D138" s="38">
        <v>189209.28</v>
      </c>
      <c r="E138" s="12">
        <f>D138/C138</f>
        <v>5.7309574651752362</v>
      </c>
    </row>
    <row r="139" spans="1:5" ht="92.25" customHeight="1" x14ac:dyDescent="0.3">
      <c r="A139" s="34" t="s">
        <v>263</v>
      </c>
      <c r="B139" s="35" t="s">
        <v>80</v>
      </c>
      <c r="C139" s="36">
        <v>33015.300000000003</v>
      </c>
      <c r="D139" s="38">
        <v>189209.28</v>
      </c>
      <c r="E139" s="12">
        <f>D139/C139</f>
        <v>5.7309574651752362</v>
      </c>
    </row>
    <row r="140" spans="1:5" ht="85.5" customHeight="1" x14ac:dyDescent="0.3">
      <c r="A140" s="34" t="s">
        <v>264</v>
      </c>
      <c r="B140" s="35" t="s">
        <v>81</v>
      </c>
      <c r="C140" s="36"/>
      <c r="D140" s="38">
        <v>7061166.6699999999</v>
      </c>
      <c r="E140" s="12"/>
    </row>
    <row r="141" spans="1:5" ht="81.75" customHeight="1" x14ac:dyDescent="0.3">
      <c r="A141" s="34" t="s">
        <v>265</v>
      </c>
      <c r="B141" s="35" t="s">
        <v>82</v>
      </c>
      <c r="C141" s="36"/>
      <c r="D141" s="38">
        <v>7061166.6699999999</v>
      </c>
      <c r="E141" s="12"/>
    </row>
    <row r="142" spans="1:5" ht="61.5" customHeight="1" x14ac:dyDescent="0.3">
      <c r="A142" s="34" t="s">
        <v>266</v>
      </c>
      <c r="B142" s="35" t="s">
        <v>165</v>
      </c>
      <c r="C142" s="36">
        <v>89218.25</v>
      </c>
      <c r="D142" s="38">
        <v>517270</v>
      </c>
      <c r="E142" s="12">
        <f>D142/C142</f>
        <v>5.797804821322992</v>
      </c>
    </row>
    <row r="143" spans="1:5" ht="75.75" customHeight="1" x14ac:dyDescent="0.3">
      <c r="A143" s="34" t="s">
        <v>267</v>
      </c>
      <c r="B143" s="35" t="s">
        <v>166</v>
      </c>
      <c r="C143" s="36">
        <v>89218.25</v>
      </c>
      <c r="D143" s="38">
        <v>517270</v>
      </c>
      <c r="E143" s="12">
        <f>D143/C143</f>
        <v>5.797804821322992</v>
      </c>
    </row>
    <row r="144" spans="1:5" ht="73.5" customHeight="1" x14ac:dyDescent="0.3">
      <c r="A144" s="34" t="s">
        <v>268</v>
      </c>
      <c r="B144" s="35" t="s">
        <v>130</v>
      </c>
      <c r="C144" s="36"/>
      <c r="D144" s="38">
        <v>767</v>
      </c>
      <c r="E144" s="12"/>
    </row>
    <row r="145" spans="1:5" ht="78" customHeight="1" x14ac:dyDescent="0.3">
      <c r="A145" s="34" t="s">
        <v>268</v>
      </c>
      <c r="B145" s="35" t="s">
        <v>131</v>
      </c>
      <c r="C145" s="36"/>
      <c r="D145" s="38">
        <v>767</v>
      </c>
      <c r="E145" s="12"/>
    </row>
    <row r="146" spans="1:5" ht="51.75" hidden="1" customHeight="1" x14ac:dyDescent="0.3">
      <c r="A146" s="34"/>
      <c r="B146" s="35"/>
      <c r="C146" s="36"/>
      <c r="D146" s="38"/>
      <c r="E146" s="12"/>
    </row>
    <row r="147" spans="1:5" ht="65.25" hidden="1" customHeight="1" x14ac:dyDescent="0.3">
      <c r="A147" s="34"/>
      <c r="B147" s="35"/>
      <c r="C147" s="36"/>
      <c r="D147" s="38"/>
      <c r="E147" s="12"/>
    </row>
    <row r="148" spans="1:5" ht="30.75" hidden="1" customHeight="1" x14ac:dyDescent="0.3">
      <c r="A148" s="34"/>
      <c r="B148" s="35"/>
      <c r="C148" s="36"/>
      <c r="D148" s="38"/>
      <c r="E148" s="12"/>
    </row>
    <row r="149" spans="1:5" ht="36" hidden="1" customHeight="1" x14ac:dyDescent="0.3">
      <c r="A149" s="34"/>
      <c r="B149" s="35"/>
      <c r="C149" s="36"/>
      <c r="D149" s="38"/>
      <c r="E149" s="12"/>
    </row>
    <row r="150" spans="1:5" ht="30" customHeight="1" x14ac:dyDescent="0.3">
      <c r="A150" s="31" t="s">
        <v>124</v>
      </c>
      <c r="B150" s="32" t="s">
        <v>83</v>
      </c>
      <c r="C150" s="33">
        <f>C151+C159</f>
        <v>602936.99</v>
      </c>
      <c r="D150" s="13">
        <f>D151+D153+D155+D159</f>
        <v>7539583.8899999997</v>
      </c>
      <c r="E150" s="10">
        <f>D150/C150</f>
        <v>12.504762545751257</v>
      </c>
    </row>
    <row r="151" spans="1:5" ht="74.25" customHeight="1" x14ac:dyDescent="0.3">
      <c r="A151" s="34" t="s">
        <v>277</v>
      </c>
      <c r="B151" s="35" t="s">
        <v>84</v>
      </c>
      <c r="C151" s="36">
        <v>553371.24</v>
      </c>
      <c r="D151" s="38">
        <v>1618120.25</v>
      </c>
      <c r="E151" s="12">
        <f>D151/C151</f>
        <v>2.9241133854372339</v>
      </c>
    </row>
    <row r="152" spans="1:5" ht="93.75" customHeight="1" x14ac:dyDescent="0.3">
      <c r="A152" s="51" t="s">
        <v>276</v>
      </c>
      <c r="B152" s="35" t="s">
        <v>85</v>
      </c>
      <c r="C152" s="36">
        <v>553371.24</v>
      </c>
      <c r="D152" s="38">
        <v>1618120.25</v>
      </c>
      <c r="E152" s="12">
        <f>D152/C152</f>
        <v>2.9241133854372339</v>
      </c>
    </row>
    <row r="153" spans="1:5" ht="89.25" customHeight="1" x14ac:dyDescent="0.3">
      <c r="A153" s="51" t="s">
        <v>275</v>
      </c>
      <c r="B153" s="35" t="s">
        <v>164</v>
      </c>
      <c r="C153" s="36"/>
      <c r="D153" s="38">
        <v>470626.13</v>
      </c>
      <c r="E153" s="12"/>
    </row>
    <row r="154" spans="1:5" ht="89.25" customHeight="1" x14ac:dyDescent="0.3">
      <c r="A154" s="51" t="s">
        <v>274</v>
      </c>
      <c r="B154" s="35" t="s">
        <v>163</v>
      </c>
      <c r="C154" s="36"/>
      <c r="D154" s="38">
        <v>470626.13</v>
      </c>
      <c r="E154" s="12"/>
    </row>
    <row r="155" spans="1:5" ht="91.5" customHeight="1" x14ac:dyDescent="0.3">
      <c r="A155" s="51" t="s">
        <v>273</v>
      </c>
      <c r="B155" s="35" t="s">
        <v>149</v>
      </c>
      <c r="C155" s="36"/>
      <c r="D155" s="38">
        <v>4573550.29</v>
      </c>
      <c r="E155" s="12"/>
    </row>
    <row r="156" spans="1:5" ht="98.25" customHeight="1" x14ac:dyDescent="0.3">
      <c r="A156" s="51" t="s">
        <v>272</v>
      </c>
      <c r="B156" s="35" t="s">
        <v>150</v>
      </c>
      <c r="C156" s="36"/>
      <c r="D156" s="38">
        <v>4573550.29</v>
      </c>
      <c r="E156" s="12"/>
    </row>
    <row r="157" spans="1:5" ht="0.75" customHeight="1" x14ac:dyDescent="0.3">
      <c r="A157" s="51"/>
      <c r="B157" s="35"/>
      <c r="C157" s="36"/>
      <c r="D157" s="38"/>
      <c r="E157" s="12"/>
    </row>
    <row r="158" spans="1:5" ht="53.25" hidden="1" customHeight="1" x14ac:dyDescent="0.3">
      <c r="A158" s="51"/>
      <c r="B158" s="35"/>
      <c r="C158" s="36"/>
      <c r="D158" s="38"/>
      <c r="E158" s="12"/>
    </row>
    <row r="159" spans="1:5" ht="40.5" customHeight="1" x14ac:dyDescent="0.3">
      <c r="A159" s="34" t="s">
        <v>125</v>
      </c>
      <c r="B159" s="35" t="s">
        <v>86</v>
      </c>
      <c r="C159" s="36">
        <v>49565.75</v>
      </c>
      <c r="D159" s="38">
        <v>877287.22</v>
      </c>
      <c r="E159" s="12">
        <f>D159/C159</f>
        <v>17.699464246985066</v>
      </c>
    </row>
    <row r="160" spans="1:5" ht="47.25" customHeight="1" x14ac:dyDescent="0.3">
      <c r="A160" s="34" t="s">
        <v>270</v>
      </c>
      <c r="B160" s="35" t="s">
        <v>87</v>
      </c>
      <c r="C160" s="36"/>
      <c r="D160" s="38">
        <v>287372.21999999997</v>
      </c>
      <c r="E160" s="12"/>
    </row>
    <row r="161" spans="1:5" ht="49.5" customHeight="1" x14ac:dyDescent="0.3">
      <c r="A161" s="34" t="s">
        <v>269</v>
      </c>
      <c r="B161" s="35" t="s">
        <v>87</v>
      </c>
      <c r="C161" s="36">
        <v>49565.75</v>
      </c>
      <c r="D161" s="38">
        <v>579745</v>
      </c>
      <c r="E161" s="12"/>
    </row>
    <row r="162" spans="1:5" ht="65.25" customHeight="1" x14ac:dyDescent="0.3">
      <c r="A162" s="34" t="s">
        <v>271</v>
      </c>
      <c r="B162" s="35" t="s">
        <v>87</v>
      </c>
      <c r="C162" s="36">
        <v>49565.75</v>
      </c>
      <c r="D162" s="38">
        <v>10170</v>
      </c>
      <c r="E162" s="12">
        <f>D162/C162</f>
        <v>0.20518200571967538</v>
      </c>
    </row>
    <row r="163" spans="1:5" ht="18.75" x14ac:dyDescent="0.3">
      <c r="A163" s="52" t="s">
        <v>91</v>
      </c>
      <c r="B163" s="52"/>
      <c r="C163" s="53" t="e">
        <f>C12+C100</f>
        <v>#REF!</v>
      </c>
      <c r="D163" s="13">
        <f>D12+D100</f>
        <v>210068188.20999998</v>
      </c>
      <c r="E163" s="10" t="e">
        <f>D163/C163</f>
        <v>#REF!</v>
      </c>
    </row>
    <row r="164" spans="1:5" ht="15.75" x14ac:dyDescent="0.25">
      <c r="A164" s="3"/>
      <c r="B164" s="3"/>
      <c r="C164" s="3"/>
      <c r="D164" s="3"/>
      <c r="E164" s="7"/>
    </row>
    <row r="165" spans="1:5" ht="15.75" x14ac:dyDescent="0.25">
      <c r="A165" s="3"/>
      <c r="B165" s="3"/>
      <c r="C165" s="3"/>
      <c r="D165" s="3"/>
    </row>
  </sheetData>
  <mergeCells count="8">
    <mergeCell ref="A7:D7"/>
    <mergeCell ref="A1:B1"/>
    <mergeCell ref="E9:E10"/>
    <mergeCell ref="B9:B10"/>
    <mergeCell ref="A9:A10"/>
    <mergeCell ref="D9:D10"/>
    <mergeCell ref="C9:C10"/>
    <mergeCell ref="B5:D5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2024-06-19T05:57:38Z</cp:lastPrinted>
  <dcterms:created xsi:type="dcterms:W3CDTF">2016-07-05T13:04:41Z</dcterms:created>
  <dcterms:modified xsi:type="dcterms:W3CDTF">2024-06-20T13:52:05Z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