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17895" windowHeight="11190"/>
  </bookViews>
  <sheets>
    <sheet name="Доходы" sheetId="2" r:id="rId1"/>
  </sheets>
  <definedNames>
    <definedName name="_xlnm.Print_Titles" localSheetId="0">Доходы!$4:$6</definedName>
  </definedNames>
  <calcPr calcId="145621"/>
</workbook>
</file>

<file path=xl/calcChain.xml><?xml version="1.0" encoding="utf-8"?>
<calcChain xmlns="http://schemas.openxmlformats.org/spreadsheetml/2006/main">
  <c r="H149" i="2" l="1"/>
  <c r="H148" i="2"/>
  <c r="G149" i="2"/>
  <c r="G148" i="2"/>
  <c r="H68" i="2"/>
  <c r="H67" i="2"/>
  <c r="H24" i="2"/>
  <c r="H25" i="2"/>
  <c r="G24" i="2"/>
  <c r="H20" i="2"/>
  <c r="G20" i="2"/>
  <c r="H13" i="2"/>
  <c r="H14" i="2"/>
  <c r="H15" i="2"/>
  <c r="G13" i="2"/>
  <c r="H18" i="2"/>
  <c r="G18" i="2"/>
  <c r="H22" i="2"/>
  <c r="G22" i="2"/>
  <c r="H27" i="2"/>
  <c r="H28" i="2"/>
  <c r="H119" i="2"/>
  <c r="H120" i="2"/>
  <c r="H121" i="2"/>
  <c r="H122" i="2"/>
  <c r="G119" i="2"/>
  <c r="G120" i="2"/>
  <c r="G121" i="2"/>
  <c r="G122" i="2"/>
  <c r="H129" i="2"/>
  <c r="H130" i="2"/>
  <c r="H137" i="2"/>
  <c r="H138" i="2"/>
  <c r="G132" i="2"/>
  <c r="G133" i="2"/>
  <c r="G134" i="2"/>
  <c r="G135" i="2"/>
  <c r="G136" i="2"/>
  <c r="G137" i="2"/>
  <c r="G138" i="2"/>
  <c r="G129" i="2"/>
  <c r="G130" i="2"/>
  <c r="G131" i="2"/>
  <c r="F70" i="2"/>
  <c r="H80" i="2"/>
  <c r="H79" i="2"/>
  <c r="H145" i="2"/>
  <c r="H144" i="2"/>
  <c r="D118" i="2"/>
  <c r="D9" i="2"/>
  <c r="D70" i="2" l="1"/>
  <c r="H76" i="2" l="1"/>
  <c r="H75" i="2"/>
  <c r="F118" i="2" l="1"/>
  <c r="E118" i="2"/>
  <c r="H98" i="2"/>
  <c r="H97" i="2"/>
  <c r="H77" i="2" l="1"/>
  <c r="H78" i="2"/>
  <c r="H10" i="2"/>
  <c r="H11" i="2"/>
  <c r="H12" i="2"/>
  <c r="H19" i="2"/>
  <c r="H21" i="2"/>
  <c r="H23" i="2"/>
  <c r="H29" i="2"/>
  <c r="H30" i="2"/>
  <c r="H31" i="2"/>
  <c r="H32" i="2"/>
  <c r="H33" i="2"/>
  <c r="H35" i="2"/>
  <c r="H36" i="2"/>
  <c r="H37" i="2"/>
  <c r="H38" i="2"/>
  <c r="H39" i="2"/>
  <c r="H42" i="2"/>
  <c r="H43" i="2"/>
  <c r="H44" i="2"/>
  <c r="H45" i="2"/>
  <c r="H46" i="2"/>
  <c r="H47" i="2"/>
  <c r="H48" i="2"/>
  <c r="H51" i="2"/>
  <c r="H52" i="2"/>
  <c r="H55" i="2"/>
  <c r="H56" i="2"/>
  <c r="H59" i="2"/>
  <c r="H60" i="2"/>
  <c r="H69" i="2"/>
  <c r="H71" i="2"/>
  <c r="H72" i="2"/>
  <c r="H73" i="2"/>
  <c r="H74" i="2"/>
  <c r="H85" i="2"/>
  <c r="H86" i="2"/>
  <c r="H89" i="2"/>
  <c r="H90" i="2"/>
  <c r="H91" i="2"/>
  <c r="H92" i="2"/>
  <c r="H93" i="2"/>
  <c r="H94" i="2"/>
  <c r="H95" i="2"/>
  <c r="H96" i="2"/>
  <c r="H99" i="2"/>
  <c r="H102" i="2"/>
  <c r="H103" i="2"/>
  <c r="H112" i="2"/>
  <c r="H113" i="2"/>
  <c r="H114" i="2"/>
  <c r="H115" i="2"/>
  <c r="H116" i="2"/>
  <c r="H117" i="2"/>
  <c r="H123" i="2"/>
  <c r="H124" i="2"/>
  <c r="H127" i="2"/>
  <c r="H128" i="2"/>
  <c r="H140" i="2"/>
  <c r="H141" i="2"/>
  <c r="H142" i="2"/>
  <c r="H143" i="2"/>
  <c r="H150" i="2"/>
  <c r="H151" i="2"/>
  <c r="H152" i="2"/>
  <c r="H153" i="2"/>
  <c r="H155" i="2"/>
  <c r="H156" i="2"/>
  <c r="H157" i="2"/>
  <c r="H158" i="2"/>
  <c r="H159" i="2"/>
  <c r="H160" i="2"/>
  <c r="H161" i="2"/>
  <c r="H162" i="2"/>
  <c r="H165" i="2"/>
  <c r="H166" i="2"/>
  <c r="H167" i="2"/>
  <c r="H168" i="2"/>
  <c r="G10" i="2"/>
  <c r="G11" i="2"/>
  <c r="G12" i="2"/>
  <c r="G19" i="2"/>
  <c r="G21" i="2"/>
  <c r="G23" i="2"/>
  <c r="G25" i="2"/>
  <c r="G29" i="2"/>
  <c r="G30" i="2"/>
  <c r="G31" i="2"/>
  <c r="G32" i="2"/>
  <c r="G33" i="2"/>
  <c r="G35" i="2"/>
  <c r="G36" i="2"/>
  <c r="G37" i="2"/>
  <c r="G38" i="2"/>
  <c r="G39" i="2"/>
  <c r="G42" i="2"/>
  <c r="G43" i="2"/>
  <c r="G44" i="2"/>
  <c r="G45" i="2"/>
  <c r="G46" i="2"/>
  <c r="G47" i="2"/>
  <c r="G48" i="2"/>
  <c r="G51" i="2"/>
  <c r="G52" i="2"/>
  <c r="G55" i="2"/>
  <c r="G56" i="2"/>
  <c r="G59" i="2"/>
  <c r="G60" i="2"/>
  <c r="G67" i="2"/>
  <c r="G68" i="2"/>
  <c r="G69" i="2"/>
  <c r="G71" i="2"/>
  <c r="G72" i="2"/>
  <c r="G73" i="2"/>
  <c r="G74" i="2"/>
  <c r="G75" i="2"/>
  <c r="G76" i="2"/>
  <c r="G85" i="2"/>
  <c r="G86" i="2"/>
  <c r="G91" i="2"/>
  <c r="G92" i="2"/>
  <c r="G93" i="2"/>
  <c r="G94" i="2"/>
  <c r="G95" i="2"/>
  <c r="G96" i="2"/>
  <c r="G99" i="2"/>
  <c r="G102" i="2"/>
  <c r="G103" i="2"/>
  <c r="G112" i="2"/>
  <c r="G113" i="2"/>
  <c r="G114" i="2"/>
  <c r="G115" i="2"/>
  <c r="G116" i="2"/>
  <c r="G117" i="2"/>
  <c r="G123" i="2"/>
  <c r="G124" i="2"/>
  <c r="G127" i="2"/>
  <c r="G128" i="2"/>
  <c r="G140" i="2"/>
  <c r="G141" i="2"/>
  <c r="G142" i="2"/>
  <c r="G143" i="2"/>
  <c r="G144" i="2"/>
  <c r="G145" i="2"/>
  <c r="G150" i="2"/>
  <c r="G151" i="2"/>
  <c r="G152" i="2"/>
  <c r="G153" i="2"/>
  <c r="G155" i="2"/>
  <c r="G156" i="2"/>
  <c r="G157" i="2"/>
  <c r="G158" i="2"/>
  <c r="G159" i="2"/>
  <c r="G160" i="2"/>
  <c r="G161" i="2"/>
  <c r="G162" i="2"/>
  <c r="G165" i="2"/>
  <c r="G166" i="2"/>
  <c r="G167" i="2"/>
  <c r="G168" i="2"/>
  <c r="D154" i="2" l="1"/>
  <c r="E63" i="2" l="1"/>
  <c r="F58" i="2" l="1"/>
  <c r="E58" i="2"/>
  <c r="F54" i="2"/>
  <c r="F9" i="2"/>
  <c r="G58" i="2" l="1"/>
  <c r="G54" i="2"/>
  <c r="E139" i="2"/>
  <c r="F154" i="2"/>
  <c r="E154" i="2"/>
  <c r="G154" i="2" l="1"/>
  <c r="H154" i="2"/>
  <c r="E70" i="2"/>
  <c r="H70" i="2" l="1"/>
  <c r="G70" i="2"/>
  <c r="E9" i="2"/>
  <c r="G9" i="2" s="1"/>
  <c r="D139" i="2" l="1"/>
  <c r="D111" i="2"/>
  <c r="D63" i="2"/>
  <c r="D58" i="2"/>
  <c r="D54" i="2"/>
  <c r="D41" i="2"/>
  <c r="D40" i="2" s="1"/>
  <c r="D34" i="2"/>
  <c r="D26" i="2"/>
  <c r="D17" i="2"/>
  <c r="D16" i="2" s="1"/>
  <c r="D8" i="2" l="1"/>
  <c r="H9" i="2"/>
  <c r="D50" i="2"/>
  <c r="D49" i="2" s="1"/>
  <c r="H54" i="2"/>
  <c r="D57" i="2"/>
  <c r="H58" i="2"/>
  <c r="D110" i="2"/>
  <c r="D109" i="2" s="1"/>
  <c r="F139" i="2"/>
  <c r="F111" i="2"/>
  <c r="D7" i="2" l="1"/>
  <c r="D169" i="2" s="1"/>
  <c r="G139" i="2"/>
  <c r="H139" i="2"/>
  <c r="H111" i="2"/>
  <c r="F63" i="2"/>
  <c r="G63" i="2" s="1"/>
  <c r="F41" i="2"/>
  <c r="G118" i="2" l="1"/>
  <c r="H118" i="2"/>
  <c r="H41" i="2"/>
  <c r="F110" i="2"/>
  <c r="H110" i="2" l="1"/>
  <c r="F109" i="2"/>
  <c r="F26" i="2"/>
  <c r="E26" i="2"/>
  <c r="G26" i="2" l="1"/>
  <c r="H26" i="2"/>
  <c r="H109" i="2"/>
  <c r="E111" i="2"/>
  <c r="E110" i="2" l="1"/>
  <c r="G110" i="2" s="1"/>
  <c r="G111" i="2"/>
  <c r="F57" i="2"/>
  <c r="F40" i="2"/>
  <c r="E109" i="2" l="1"/>
  <c r="G109" i="2" s="1"/>
  <c r="H40" i="2"/>
  <c r="H57" i="2"/>
  <c r="E17" i="2"/>
  <c r="F17" i="2"/>
  <c r="E8" i="2"/>
  <c r="C26" i="2"/>
  <c r="C154" i="2"/>
  <c r="C140" i="2"/>
  <c r="C139" i="2" s="1"/>
  <c r="C118" i="2"/>
  <c r="C111" i="2"/>
  <c r="C70" i="2"/>
  <c r="C63" i="2"/>
  <c r="C57" i="2"/>
  <c r="C54" i="2"/>
  <c r="C50" i="2" s="1"/>
  <c r="C49" i="2" s="1"/>
  <c r="C41" i="2"/>
  <c r="C40" i="2" s="1"/>
  <c r="C17" i="2"/>
  <c r="C16" i="2" s="1"/>
  <c r="C9" i="2"/>
  <c r="C8" i="2" s="1"/>
  <c r="G17" i="2" l="1"/>
  <c r="H17" i="2"/>
  <c r="F16" i="2"/>
  <c r="F8" i="2"/>
  <c r="C110" i="2"/>
  <c r="C109" i="2" s="1"/>
  <c r="C7" i="2"/>
  <c r="E16" i="2"/>
  <c r="H16" i="2" l="1"/>
  <c r="G16" i="2"/>
  <c r="G8" i="2"/>
  <c r="H8" i="2"/>
  <c r="C169" i="2"/>
  <c r="F34" i="2"/>
  <c r="H34" i="2" l="1"/>
  <c r="F50" i="2"/>
  <c r="E34" i="2"/>
  <c r="G34" i="2" s="1"/>
  <c r="E41" i="2"/>
  <c r="E50" i="2"/>
  <c r="E49" i="2" s="1"/>
  <c r="E57" i="2"/>
  <c r="G57" i="2" s="1"/>
  <c r="H50" i="2" l="1"/>
  <c r="G50" i="2"/>
  <c r="E40" i="2"/>
  <c r="G40" i="2" s="1"/>
  <c r="G41" i="2"/>
  <c r="F49" i="2"/>
  <c r="F7" i="2" s="1"/>
  <c r="E7" i="2" l="1"/>
  <c r="E169" i="2" s="1"/>
  <c r="G7" i="2"/>
  <c r="H49" i="2"/>
  <c r="G49" i="2"/>
  <c r="H7" i="2" l="1"/>
  <c r="F169" i="2"/>
  <c r="G169" i="2" l="1"/>
  <c r="H169" i="2"/>
</calcChain>
</file>

<file path=xl/sharedStrings.xml><?xml version="1.0" encoding="utf-8"?>
<sst xmlns="http://schemas.openxmlformats.org/spreadsheetml/2006/main" count="327" uniqueCount="323">
  <si>
    <t>1</t>
  </si>
  <si>
    <t>2</t>
  </si>
  <si>
    <t>4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</si>
  <si>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</si>
  <si>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</si>
  <si>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</si>
  <si>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</si>
  <si>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</si>
  <si>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</si>
  <si>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</si>
  <si>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</si>
  <si>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</si>
  <si>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</si>
  <si>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</si>
  <si>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</si>
  <si>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</si>
  <si>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</si>
  <si>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</si>
  <si>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</si>
  <si>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</si>
  <si>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</si>
  <si>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</si>
  <si>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</si>
  <si>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</si>
  <si>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</si>
  <si>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</si>
  <si>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</si>
  <si>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</si>
  <si>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</si>
  <si>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</si>
  <si>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</si>
  <si>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</si>
  <si>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</si>
  <si>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</si>
  <si>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</si>
  <si>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</si>
  <si>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</si>
  <si>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</si>
  <si>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</si>
  <si>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</si>
  <si>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 поселений, а также средства от продажи права на заключение договоров аренды указанных земельных участков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</si>
  <si>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</si>
  <si>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</si>
  <si>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</si>
  <si>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</si>
  <si>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</si>
  <si>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</si>
  <si>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</si>
  <si>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</si>
  <si>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</si>
  <si>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</si>
  <si>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</si>
  <si>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</si>
  <si>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</si>
  <si>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</si>
  <si>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</si>
  <si>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</si>
  <si>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выбросы загрязняющих веществ в атмосферный воздух передвижными объектами</t>
  </si>
  <si>
    <t xml:space="preserve"> 000 1120102001 0000 120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</si>
  <si>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</si>
  <si>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</si>
  <si>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</si>
  <si>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</si>
  <si>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</si>
  <si>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</si>
  <si>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</si>
  <si>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</si>
  <si>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</si>
  <si>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</si>
  <si>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</si>
  <si>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</si>
  <si>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</si>
  <si>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</si>
  <si>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</si>
  <si>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</si>
  <si>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</si>
  <si>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</si>
  <si>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</si>
  <si>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 xml:space="preserve">  ШТРАФЫ, САНКЦИИ, ВОЗМЕЩЕНИЕ УЩЕРБА</t>
  </si>
  <si>
    <t xml:space="preserve"> 000 1160000000 0000 000</t>
  </si>
  <si>
    <t xml:space="preserve">  ПРОЧИЕ НЕНАЛОГОВЫЕ ДОХОДЫ</t>
  </si>
  <si>
    <t xml:space="preserve"> 000 1170000000 0000 000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</si>
  <si>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</si>
  <si>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</si>
  <si>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</si>
  <si>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</si>
  <si>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</si>
  <si>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</si>
  <si>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муниципальных районов на выравнивание  бюджетной обеспеченности</t>
  </si>
  <si>
    <t xml:space="preserve">  Дотации бюджетам на поддержку мер по обеспечению сбалансированности бюджетов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</si>
  <si>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</si>
  <si>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 Субсидии бюджетам бюджетной системы Российской Федерации (межбюджетные субсидии)</t>
  </si>
  <si>
    <t xml:space="preserve"> 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</si>
  <si>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 Прочие субсидии</t>
  </si>
  <si>
    <t xml:space="preserve">  Прочие субсидии бюджетам муниципальных районов</t>
  </si>
  <si>
    <t xml:space="preserve">  Субвенции бюджетам бюджетной системы Российской Федерации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</si>
  <si>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</si>
  <si>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</si>
  <si>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 Субвенции бюджетам на выплату единовременного пособия при всех формах устройства детей, лишенных родительского попечения, в семью</t>
  </si>
  <si>
    <t xml:space="preserve">  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</si>
  <si>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</si>
  <si>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</si>
  <si>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</si>
  <si>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</si>
  <si>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</si>
  <si>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</si>
  <si>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 xml:space="preserve">  Иные межбюджетные трансферты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</si>
  <si>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</si>
  <si>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</si>
  <si>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</si>
  <si>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муниципальных районов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</si>
  <si>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</si>
  <si>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</si>
  <si>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</si>
  <si>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Код бюджетной классификации Российской Федерации</t>
  </si>
  <si>
    <t>Наименование доходов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</si>
  <si>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</si>
  <si>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ИТОГО: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</si>
  <si>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</si>
  <si>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налогам и сборам субъектов Российской Федерации)</t>
  </si>
  <si>
    <t>Налог с продаж</t>
  </si>
  <si>
    <t>000 1090000000 0000 000</t>
  </si>
  <si>
    <t>000 1090600002 0000 110</t>
  </si>
  <si>
    <t>000 1090601002 0000 110</t>
  </si>
  <si>
    <t xml:space="preserve"> 000 2021000000 0000 151</t>
  </si>
  <si>
    <t xml:space="preserve"> 000 2190000005 0000 000</t>
  </si>
  <si>
    <t xml:space="preserve"> 000 1110501305 0000 120</t>
  </si>
  <si>
    <t>Прочие дотации</t>
  </si>
  <si>
    <t>Прочие дотации бюджетам муниципальных районов</t>
  </si>
  <si>
    <t>000 1120104101 0000 120</t>
  </si>
  <si>
    <t xml:space="preserve"> 000 1140601305 0000 430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</si>
  <si>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</si>
  <si>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</si>
  <si>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000 1120104201 0000 120</t>
  </si>
  <si>
    <t xml:space="preserve">  Плата за размещение отходов производства </t>
  </si>
  <si>
    <t xml:space="preserve">  Плата за размещение твердых коммунальных отходов  </t>
  </si>
  <si>
    <t>000 2022549700 0000 150</t>
  </si>
  <si>
    <t>000 2022546705 0000 150</t>
  </si>
  <si>
    <t>000 2022007700 0000 150</t>
  </si>
  <si>
    <t>000 2022007705 0000 150</t>
  </si>
  <si>
    <t>000 2022546700 0000 150</t>
  </si>
  <si>
    <t xml:space="preserve"> 000 2022021605 0000 150</t>
  </si>
  <si>
    <t xml:space="preserve"> 000 2022021600 0000 150</t>
  </si>
  <si>
    <t xml:space="preserve"> 000 2022000000 0000 150</t>
  </si>
  <si>
    <t xml:space="preserve"> 000 2021999905 0000 150</t>
  </si>
  <si>
    <t>000 2021999900 0000 150</t>
  </si>
  <si>
    <t xml:space="preserve"> 000 202150205 0000 150</t>
  </si>
  <si>
    <t xml:space="preserve"> 000 2021500200 0000 150</t>
  </si>
  <si>
    <t xml:space="preserve"> 000 2021500105 0000 150</t>
  </si>
  <si>
    <t xml:space="preserve"> 000 2021500100 0000 150</t>
  </si>
  <si>
    <t>000 2022551900 0000 150</t>
  </si>
  <si>
    <t>000 2022551905 0000 150</t>
  </si>
  <si>
    <t xml:space="preserve"> 000 2022999900 0000 150</t>
  </si>
  <si>
    <t xml:space="preserve"> 000 2022999905 0000 150</t>
  </si>
  <si>
    <t xml:space="preserve"> 000 2023000000 0000 150</t>
  </si>
  <si>
    <t xml:space="preserve"> 000 2023002400 0000 150</t>
  </si>
  <si>
    <t xml:space="preserve"> 000 2023002405 0000 150</t>
  </si>
  <si>
    <t xml:space="preserve"> 000 2023002900 0000 150</t>
  </si>
  <si>
    <t xml:space="preserve"> 000 2023002905 0000 150</t>
  </si>
  <si>
    <t xml:space="preserve"> 000 2023508200 0000 150</t>
  </si>
  <si>
    <t xml:space="preserve"> 000 2023508205 0000 150</t>
  </si>
  <si>
    <t xml:space="preserve"> 000 2023511800 0000 150</t>
  </si>
  <si>
    <t xml:space="preserve"> 000 2023511805 0000 150</t>
  </si>
  <si>
    <t xml:space="preserve"> 000 2023526000 0000 150</t>
  </si>
  <si>
    <t xml:space="preserve"> 000 2023526005 0000 150</t>
  </si>
  <si>
    <t xml:space="preserve"> 000 2024000000 0000 150</t>
  </si>
  <si>
    <t xml:space="preserve"> 000 2024001400 0000 150</t>
  </si>
  <si>
    <t xml:space="preserve"> 000 2024001405 0000 150</t>
  </si>
  <si>
    <t xml:space="preserve"> 000 2024999900 0000 150</t>
  </si>
  <si>
    <t xml:space="preserve"> 000 2024999905 0000 150</t>
  </si>
  <si>
    <t xml:space="preserve"> 000 2190500005 0000 150</t>
  </si>
  <si>
    <t>000 2022549705 0000 150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</si>
  <si>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</si>
  <si>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</si>
  <si>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</si>
  <si>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</si>
  <si>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000 2023512000 0000 150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</si>
  <si>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юрисдткции в Российской Федерации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</si>
  <si>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юрисдткции в Российской Федерации</t>
  </si>
  <si>
    <t xml:space="preserve"> 000 1030223101 0000 110</t>
  </si>
  <si>
    <t xml:space="preserve"> 000 1030224101 0000 110</t>
  </si>
  <si>
    <t xml:space="preserve"> 000 1030225101 0000 110</t>
  </si>
  <si>
    <t xml:space="preserve"> 000 1030226101 0000 110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</si>
  <si>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</si>
  <si>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</si>
  <si>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</si>
  <si>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</si>
  <si>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Кассовое исполение за 1 кв. 2019 года</t>
  </si>
  <si>
    <t xml:space="preserve"> 000 1130206000 0000 130</t>
  </si>
  <si>
    <t xml:space="preserve"> 000 1130206505 0000 130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</si>
  <si>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</si>
  <si>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муниципальных районов</t>
  </si>
  <si>
    <t>000 1160105001 0000 140</t>
  </si>
  <si>
    <t>000 1160105301 0000 140</t>
  </si>
  <si>
    <t>000 1160106001 0000 140</t>
  </si>
  <si>
    <t>000 1160106301 0000 140</t>
  </si>
  <si>
    <t>000 1160107001 0000 140</t>
  </si>
  <si>
    <t>000 1160107301 0000 140</t>
  </si>
  <si>
    <t>000 116115001 0000 140</t>
  </si>
  <si>
    <t>000 116115301 0000 140</t>
  </si>
  <si>
    <t>000 1160120001 0000 140</t>
  </si>
  <si>
    <t>000 1160120301 0000 140</t>
  </si>
  <si>
    <t>000 116012000 0000 140</t>
  </si>
  <si>
    <t>000 1161012301 0000 1410</t>
  </si>
  <si>
    <t>000 1161012901 0000 140</t>
  </si>
  <si>
    <t>Доходы от денежных взысканий (шрафов),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</si>
  <si>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</si>
  <si>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</si>
  <si>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000 2023546900 0000 150</t>
  </si>
  <si>
    <t>000 2023546905 0000 150</t>
  </si>
  <si>
    <t>Субвенции бюджетам на проведение Всероссийской переписи населения 2020 года</t>
  </si>
  <si>
    <t>Субвенции бюджетам муниципальных районов на проведение Всероссийской переписи населения 2020 года</t>
  </si>
  <si>
    <t xml:space="preserve"> </t>
  </si>
  <si>
    <t>000 1160108001 0000 140</t>
  </si>
  <si>
    <t>000 1160108301 0000 140</t>
  </si>
  <si>
    <t>000 116114001 0000 140</t>
  </si>
  <si>
    <t>000 116114301 0000 140</t>
  </si>
  <si>
    <t>000 116117001 0000 140</t>
  </si>
  <si>
    <t>000 116117301 0000 140</t>
  </si>
  <si>
    <t>000 116119001 0000 140</t>
  </si>
  <si>
    <t>000 116119301 0000 140</t>
  </si>
  <si>
    <t>000 1160133000 0000 140</t>
  </si>
  <si>
    <t>000 1160133301 0000 140</t>
  </si>
  <si>
    <t>﻿Административные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этилогового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</si>
  <si>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﻿Административные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этилогового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</si>
  <si>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</si>
  <si>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</t>
  </si>
  <si>
    <t>000 1 16 0200002 0000 140</t>
  </si>
  <si>
    <t>000 1 16 0201002 0000 140</t>
  </si>
  <si>
    <t>000 20225304 0000 150</t>
  </si>
  <si>
    <t xml:space="preserve">  Субсидии бюджетам  на организацию бесплатного горячего питания обучающихся, получающих начальное  общее образование в государственных и муниципальных образовательных организациях</t>
  </si>
  <si>
    <t>000 2022530405 0000 150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</si>
  <si>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 общее образование в государственных и муниципальных образовательных организациях</t>
  </si>
  <si>
    <t>000 20245303 0000 150</t>
  </si>
  <si>
    <t xml:space="preserve">  Межбюджетные трансферты бюджетам 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</si>
  <si>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000 2024530305 0000 150</t>
  </si>
  <si>
    <t xml:space="preserve">  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</si>
  <si>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000 1050400002 0000 110</t>
  </si>
  <si>
    <t>Налог, взимаемый в связи с применением патентной системы налогооблажения</t>
  </si>
  <si>
    <t>000 1050402002 0000 110</t>
  </si>
  <si>
    <t>Налог, взимаемый в связи с применением патентной системы налогооблажения, зачисляемый в бюджеты муниципальный районов</t>
  </si>
  <si>
    <t>5</t>
  </si>
  <si>
    <t>Процент исполнения к прогнозным параметрам доходов</t>
  </si>
  <si>
    <t xml:space="preserve"> 000 1050202002 0000 110</t>
  </si>
  <si>
    <t xml:space="preserve">  Единый налог на вмененный доход для отдельных видов деятельности(за налоговые периоды, истекшие до 1 января 2011 года)</t>
  </si>
  <si>
    <t>6</t>
  </si>
  <si>
    <t>Административные штрафы, установленные главой 5 Кодекса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</si>
  <si>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правонарушениях,за административные правонарушения, посягающие на права граждан, налагаемые мировыми судьями,комиссиями по делам несовшеннолетних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</si>
  <si>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правонарушениях,за административные правонарушения, посягающие на здоровье,санитарно-эпидемиологическое благополучие человека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</si>
  <si>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правонарушениях,за административные правонарушения, посягающие на здоровье,санитарно-эпидемиологическое благополучие человека и общественную нравственность налагаемые мировыми судьями,комиссиями по делам несовшеннолетних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</si>
  <si>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 за админимтративные правонарушения в области охраны окружающей среды и природопользования налагаемые мировыми судьями,комиссиями по делам несовшеннолетних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</si>
  <si>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 за админимтративные правонарушения , посягающие на общественный порядок и общественную безопасность налагаемые мировыми судьями,комиссиями по делам несовшеннолетних и защите их прав</t>
  </si>
  <si>
    <t>000 1161100001 0000 140</t>
  </si>
  <si>
    <t>Платежи, уплаченные в целях возмещения ущерба</t>
  </si>
  <si>
    <t>000 1161105001 0000 140</t>
  </si>
  <si>
    <t>Платежи по искам о возмещении вреда,причиненного окружающей окружающей среде, а также платежи,уплачиваемые при добровольном возмещении вреда,причиненного окружающей среде( за исключением вреда, причиненного окружающей среде на особо охраняемых природных территориях,а так же вреда , причиненноговодным объектам),подлежащие зачислению в бюджет муниципальнго образования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</si>
  <si>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</si>
  <si>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 xml:space="preserve">  Субсидии бюджетам на софинансирование капитальных вложений в объекты муниципальной собственности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</si>
  <si>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</si>
  <si>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</si>
  <si>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000 20245179 00 0000 150</t>
  </si>
  <si>
    <t>000 20245179 05 0000 150</t>
  </si>
  <si>
    <t>3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</si>
  <si>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Федерации,а так же доходов от долевого участия в организации,полученных в виде дивидентов</t>
  </si>
  <si>
    <t>Уточненные назначения на 2024 год</t>
  </si>
  <si>
    <t>Темп роста 2024 года к соответствующему периоду 2023 года</t>
  </si>
  <si>
    <t xml:space="preserve"> 000 1010213001 0000 110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</si>
  <si>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</si>
  <si>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000 2080000 00 0000 000</t>
  </si>
  <si>
    <t>000 20805000 05 0000 150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</si>
  <si>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</si>
  <si>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</si>
  <si>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000 1140200000 0000 000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</si>
  <si>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 бюджетных и автономных учреждений, а также имущества государственных и муниципальных унитарных предприятий, в том числе казенных)</t>
  </si>
  <si>
    <t>000 1140205005 0000 410</t>
  </si>
  <si>
    <t>Доходы от реализации имущества, находящегося в собственности муниципальных районов(за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раелизации основных средств по указанному имуществу</t>
  </si>
  <si>
    <t>000 1140205305 0000 410</t>
  </si>
  <si>
    <t>Доходы от реализации имущества, находящегося в собственности муниципальных районов(за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раелизации основных средств по указанному имуществу</t>
  </si>
  <si>
    <t>Административные штрафы,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</si>
  <si>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судьями,комиссиями по делам несовшеннолетних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</si>
  <si>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</si>
  <si>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 за админисративные правонарушения в области предпринимательской деятельности и деятельности саморегулируемых организаций, налагаемые мировыми судьями,комиссиями по делам несовшеннолетних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</si>
  <si>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</si>
  <si>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</t>
  </si>
  <si>
    <t>Административные штрафы, установленные главой 15 Кодекса Российской Федерации об административных правонарушениях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судьями,комиссиями по делам несовшеннолетних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</si>
  <si>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</si>
  <si>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управления,налагаемые мировыми судьями,комиссиями по делам несовшеннолетних и защите их прав</t>
  </si>
  <si>
    <t xml:space="preserve">Административные штрафы, установленные главой 20 Кодекса Российской Федерации об административных правонарушениях за административные правонарушения , посягающие на общественный порядок и общественную безопасность </t>
  </si>
  <si>
    <t>Административные штрафы,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власти,налагаемые мировыми судьями,комиссиями по делам несовшеннолетних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</si>
  <si>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</si>
  <si>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</si>
  <si>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</si>
  <si>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</si>
  <si>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</si>
  <si>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</si>
  <si>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</si>
  <si>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</si>
  <si>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</si>
  <si>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000 1160113001 0000 141</t>
  </si>
  <si>
    <t>000 1160113301 0000 141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</si>
  <si>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</si>
  <si>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информации,налагаемые мировыми судьями,комиссиями по делам несовшеннолетних и защите их прав</t>
  </si>
  <si>
    <t>000 2022575300 0000 150</t>
  </si>
  <si>
    <t>000 2022575305 0000 150</t>
  </si>
  <si>
    <t>Субсидии бюджетам на софинансирование закупки и монтажа оборудования для создания "умных" спортивных площадок</t>
  </si>
  <si>
    <t>Субсидии бюджетам муниципальных районов на софинансирование закупки и монтажа оборудования для создания "умных" спортивных площадок</t>
  </si>
  <si>
    <t>000 1160109001 0000 140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</si>
  <si>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</si>
  <si>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000 1160109301 0000 140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</si>
  <si>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</si>
  <si>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Кассовое исполнение за 9 месяцев 2023 года</t>
  </si>
  <si>
    <t>Кассовое исполнение за 9 месяцев 2024 года</t>
  </si>
  <si>
    <t xml:space="preserve"> 000 1010214001 0000 110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</si>
  <si>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</si>
  <si>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000 11601110 01 0000 140</t>
  </si>
  <si>
    <t>000 11601113 01 0000 140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</si>
  <si>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</si>
  <si>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судьями,комиссиями по делам несовшеннолетних и защите их прав</t>
  </si>
  <si>
    <t xml:space="preserve"> 000 1170100000 0000 180</t>
  </si>
  <si>
    <t>Невыясненные прступления</t>
  </si>
  <si>
    <t xml:space="preserve"> 000 1170105005 0000 180</t>
  </si>
  <si>
    <t>Невыясненные прступления, зачисляемые в бюджеты муниципальных районов</t>
  </si>
  <si>
    <t>Доходы бюджета Жирятинского муниципального  района Брянской области за 9 месяцев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</si>
</sst>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d\.mm\.yyyy"/>
    <numFmt numFmtId="166" formatCode="0.0"/>
  </numFmts>
  <fonts count="20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scheme val="minor"/>
    </font>
    <font>
      <b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86">
    <xf numFmtId="0" fontId="0" fillId="0" borderId="0"/>
    <xf numFmtId="0" fontId="4" fillId="0" borderId="1"/>
    <xf numFmtId="0" fontId="1" fillId="0" borderId="1">
      <alignment horizontal="center" wrapText="1"/>
    </xf>
    <xf numFmtId="0" fontId="6" fillId="0" borderId="11"/>
    <xf numFmtId="0" fontId="6" fillId="0" borderId="1"/>
    <xf numFmtId="0" fontId="3" fillId="0" borderId="1"/>
    <xf numFmtId="0" fontId="1" fillId="0" borderId="1">
      <alignment horizontal="left" wrapText="1"/>
    </xf>
    <xf numFmtId="0" fontId="7" fillId="0" borderId="1"/>
    <xf numFmtId="0" fontId="6" fillId="0" borderId="10"/>
    <xf numFmtId="0" fontId="3" fillId="0" borderId="13"/>
    <xf numFmtId="0" fontId="2" fillId="0" borderId="1">
      <alignment horizontal="left"/>
    </xf>
    <xf numFmtId="0" fontId="8" fillId="0" borderId="1">
      <alignment horizontal="center" vertical="top"/>
    </xf>
    <xf numFmtId="49" fontId="9" fillId="0" borderId="14">
      <alignment horizontal="right"/>
    </xf>
    <xf numFmtId="0" fontId="3" fillId="0" borderId="15"/>
    <xf numFmtId="49" fontId="3" fillId="0" borderId="1"/>
    <xf numFmtId="49" fontId="2" fillId="0" borderId="1">
      <alignment horizontal="right"/>
    </xf>
    <xf numFmtId="0" fontId="2" fillId="0" borderId="1"/>
    <xf numFmtId="0" fontId="2" fillId="0" borderId="14">
      <alignment horizontal="right"/>
    </xf>
    <xf numFmtId="49" fontId="2" fillId="0" borderId="1"/>
    <xf numFmtId="0" fontId="2" fillId="0" borderId="1">
      <alignment horizontal="right"/>
    </xf>
    <xf numFmtId="0" fontId="2" fillId="0" borderId="12">
      <alignment horizontal="left"/>
    </xf>
    <xf numFmtId="49" fontId="2" fillId="0" borderId="12"/>
    <xf numFmtId="0" fontId="10" fillId="0" borderId="1"/>
    <xf numFmtId="0" fontId="10" fillId="0" borderId="16"/>
    <xf numFmtId="49" fontId="2" fillId="0" borderId="8">
      <alignment horizontal="center" vertical="center" wrapText="1"/>
    </xf>
    <xf numFmtId="49" fontId="2" fillId="0" borderId="2">
      <alignment horizontal="center" vertical="center" wrapText="1"/>
    </xf>
    <xf numFmtId="0" fontId="2" fillId="0" borderId="17">
      <alignment horizontal="left" wrapText="1"/>
    </xf>
    <xf numFmtId="49" fontId="2" fillId="0" borderId="18">
      <alignment horizontal="center" wrapText="1"/>
    </xf>
    <xf numFmtId="49" fontId="2" fillId="0" borderId="19">
      <alignment horizontal="center"/>
    </xf>
    <xf numFmtId="4" fontId="2" fillId="0" borderId="8">
      <alignment horizontal="right"/>
    </xf>
    <xf numFmtId="0" fontId="2" fillId="0" borderId="20">
      <alignment horizontal="left" wrapText="1"/>
    </xf>
    <xf numFmtId="4" fontId="2" fillId="0" borderId="20">
      <alignment horizontal="right"/>
    </xf>
    <xf numFmtId="0" fontId="2" fillId="0" borderId="21">
      <alignment horizontal="left" wrapText="1" indent="1"/>
    </xf>
    <xf numFmtId="49" fontId="2" fillId="0" borderId="22">
      <alignment horizontal="center" wrapText="1"/>
    </xf>
    <xf numFmtId="49" fontId="2" fillId="0" borderId="23">
      <alignment horizontal="center"/>
    </xf>
    <xf numFmtId="49" fontId="2" fillId="0" borderId="24">
      <alignment horizontal="center"/>
    </xf>
    <xf numFmtId="0" fontId="2" fillId="0" borderId="25">
      <alignment horizontal="left" wrapText="1" indent="2"/>
    </xf>
    <xf numFmtId="49" fontId="2" fillId="0" borderId="26">
      <alignment horizontal="center"/>
    </xf>
    <xf numFmtId="49" fontId="2" fillId="0" borderId="8">
      <alignment horizontal="center"/>
    </xf>
    <xf numFmtId="0" fontId="2" fillId="0" borderId="16"/>
    <xf numFmtId="0" fontId="2" fillId="2" borderId="16"/>
    <xf numFmtId="0" fontId="2" fillId="0" borderId="1">
      <alignment horizontal="left" wrapText="1"/>
    </xf>
    <xf numFmtId="49" fontId="2" fillId="0" borderId="1">
      <alignment horizontal="center" wrapText="1"/>
    </xf>
    <xf numFmtId="49" fontId="2" fillId="0" borderId="1">
      <alignment horizontal="center"/>
    </xf>
    <xf numFmtId="0" fontId="2" fillId="0" borderId="11">
      <alignment horizontal="left"/>
    </xf>
    <xf numFmtId="49" fontId="2" fillId="0" borderId="11"/>
    <xf numFmtId="0" fontId="2" fillId="0" borderId="11"/>
    <xf numFmtId="0" fontId="3" fillId="0" borderId="11"/>
    <xf numFmtId="0" fontId="2" fillId="0" borderId="27">
      <alignment horizontal="left" wrapText="1"/>
    </xf>
    <xf numFmtId="49" fontId="2" fillId="0" borderId="28">
      <alignment horizontal="center" wrapText="1"/>
    </xf>
    <xf numFmtId="4" fontId="2" fillId="0" borderId="28">
      <alignment horizontal="right"/>
    </xf>
    <xf numFmtId="0" fontId="2" fillId="0" borderId="29">
      <alignment horizontal="left" wrapText="1"/>
    </xf>
    <xf numFmtId="4" fontId="2" fillId="0" borderId="30">
      <alignment horizontal="right"/>
    </xf>
    <xf numFmtId="49" fontId="2" fillId="0" borderId="26">
      <alignment horizontal="center" wrapText="1"/>
    </xf>
    <xf numFmtId="0" fontId="2" fillId="0" borderId="31">
      <alignment horizontal="left" wrapText="1" indent="1"/>
    </xf>
    <xf numFmtId="49" fontId="2" fillId="0" borderId="20">
      <alignment horizontal="center"/>
    </xf>
    <xf numFmtId="0" fontId="2" fillId="0" borderId="30">
      <alignment horizontal="left" wrapText="1" indent="2"/>
    </xf>
    <xf numFmtId="49" fontId="2" fillId="0" borderId="32">
      <alignment horizontal="center"/>
    </xf>
    <xf numFmtId="49" fontId="2" fillId="0" borderId="28">
      <alignment horizontal="center"/>
    </xf>
    <xf numFmtId="0" fontId="2" fillId="0" borderId="33"/>
    <xf numFmtId="0" fontId="2" fillId="0" borderId="34"/>
    <xf numFmtId="0" fontId="4" fillId="0" borderId="35">
      <alignment horizontal="left" wrapText="1"/>
    </xf>
    <xf numFmtId="0" fontId="2" fillId="0" borderId="36">
      <alignment horizontal="center" wrapText="1"/>
    </xf>
    <xf numFmtId="49" fontId="2" fillId="0" borderId="37">
      <alignment horizontal="center" wrapText="1"/>
    </xf>
    <xf numFmtId="4" fontId="2" fillId="0" borderId="19">
      <alignment horizontal="right"/>
    </xf>
    <xf numFmtId="0" fontId="4" fillId="0" borderId="20">
      <alignment horizontal="left" wrapText="1"/>
    </xf>
    <xf numFmtId="4" fontId="2" fillId="0" borderId="38">
      <alignment horizontal="right"/>
    </xf>
    <xf numFmtId="0" fontId="2" fillId="2" borderId="1"/>
    <xf numFmtId="0" fontId="2" fillId="0" borderId="1">
      <alignment horizontal="center" wrapText="1"/>
    </xf>
    <xf numFmtId="0" fontId="4" fillId="0" borderId="11"/>
    <xf numFmtId="49" fontId="2" fillId="0" borderId="11">
      <alignment horizontal="left"/>
    </xf>
    <xf numFmtId="0" fontId="2" fillId="0" borderId="21">
      <alignment horizontal="left" wrapText="1"/>
    </xf>
    <xf numFmtId="0" fontId="2" fillId="0" borderId="31">
      <alignment horizontal="left" wrapText="1"/>
    </xf>
    <xf numFmtId="0" fontId="3" fillId="0" borderId="39"/>
    <xf numFmtId="0" fontId="3" fillId="0" borderId="12"/>
    <xf numFmtId="0" fontId="2" fillId="0" borderId="27">
      <alignment horizontal="left" wrapText="1" indent="1"/>
    </xf>
    <xf numFmtId="49" fontId="2" fillId="0" borderId="32">
      <alignment horizontal="center" wrapText="1"/>
    </xf>
    <xf numFmtId="0" fontId="2" fillId="0" borderId="29">
      <alignment horizontal="left" wrapText="1" indent="1"/>
    </xf>
    <xf numFmtId="0" fontId="2" fillId="0" borderId="21">
      <alignment horizontal="left" wrapText="1" indent="2"/>
    </xf>
    <xf numFmtId="0" fontId="2" fillId="0" borderId="31">
      <alignment horizontal="left" wrapText="1" indent="2"/>
    </xf>
    <xf numFmtId="49" fontId="2" fillId="0" borderId="32">
      <alignment horizontal="left" wrapText="1"/>
    </xf>
    <xf numFmtId="49" fontId="2" fillId="0" borderId="30">
      <alignment horizontal="center"/>
    </xf>
    <xf numFmtId="0" fontId="2" fillId="0" borderId="29">
      <alignment horizontal="left" wrapText="1" indent="2"/>
    </xf>
    <xf numFmtId="49" fontId="2" fillId="0" borderId="32">
      <alignment horizontal="center" shrinkToFit="1"/>
    </xf>
    <xf numFmtId="49" fontId="2" fillId="0" borderId="28">
      <alignment horizontal="center" shrinkToFit="1"/>
    </xf>
    <xf numFmtId="49" fontId="2" fillId="0" borderId="8">
      <alignment horizontal="center" vertical="top" wrapText="1"/>
    </xf>
    <xf numFmtId="0" fontId="2" fillId="0" borderId="8">
      <alignment horizontal="center" vertical="top" wrapText="1"/>
    </xf>
    <xf numFmtId="0" fontId="4" fillId="0" borderId="25"/>
    <xf numFmtId="49" fontId="4" fillId="0" borderId="18">
      <alignment horizontal="center"/>
    </xf>
    <xf numFmtId="49" fontId="11" fillId="0" borderId="40">
      <alignment horizontal="left" vertical="center" wrapText="1"/>
    </xf>
    <xf numFmtId="49" fontId="4" fillId="0" borderId="26">
      <alignment horizontal="center" vertical="center" wrapText="1"/>
    </xf>
    <xf numFmtId="49" fontId="2" fillId="0" borderId="31">
      <alignment horizontal="left" vertical="center" wrapText="1" indent="2"/>
    </xf>
    <xf numFmtId="49" fontId="2" fillId="0" borderId="22">
      <alignment horizontal="center" vertical="center" wrapText="1"/>
    </xf>
    <xf numFmtId="0" fontId="2" fillId="0" borderId="23"/>
    <xf numFmtId="4" fontId="2" fillId="0" borderId="23">
      <alignment horizontal="right"/>
    </xf>
    <xf numFmtId="4" fontId="2" fillId="0" borderId="24">
      <alignment horizontal="right"/>
    </xf>
    <xf numFmtId="49" fontId="2" fillId="0" borderId="29">
      <alignment horizontal="left" vertical="center" wrapText="1" indent="3"/>
    </xf>
    <xf numFmtId="49" fontId="2" fillId="0" borderId="32">
      <alignment horizontal="center" vertical="center" wrapText="1"/>
    </xf>
    <xf numFmtId="49" fontId="2" fillId="0" borderId="40">
      <alignment horizontal="left" vertical="center" wrapText="1" indent="3"/>
    </xf>
    <xf numFmtId="49" fontId="2" fillId="0" borderId="26">
      <alignment horizontal="center" vertical="center" wrapText="1"/>
    </xf>
    <xf numFmtId="49" fontId="2" fillId="0" borderId="41">
      <alignment horizontal="left" vertical="center" wrapText="1" indent="3"/>
    </xf>
    <xf numFmtId="0" fontId="11" fillId="0" borderId="25">
      <alignment horizontal="left" vertical="center" wrapText="1"/>
    </xf>
    <xf numFmtId="0" fontId="4" fillId="0" borderId="12">
      <alignment horizontal="center" vertical="center" textRotation="90" wrapText="1"/>
    </xf>
    <xf numFmtId="49" fontId="2" fillId="0" borderId="12">
      <alignment horizontal="left" vertical="center" wrapText="1" indent="3"/>
    </xf>
    <xf numFmtId="49" fontId="2" fillId="0" borderId="12">
      <alignment horizontal="center" vertical="center" wrapText="1"/>
    </xf>
    <xf numFmtId="4" fontId="2" fillId="0" borderId="12">
      <alignment horizontal="right"/>
    </xf>
    <xf numFmtId="0" fontId="2" fillId="0" borderId="1">
      <alignment vertical="center"/>
    </xf>
    <xf numFmtId="49" fontId="2" fillId="0" borderId="1">
      <alignment horizontal="left" vertical="center" wrapText="1" indent="3"/>
    </xf>
    <xf numFmtId="49" fontId="2" fillId="0" borderId="1">
      <alignment horizontal="center" vertical="center" wrapText="1"/>
    </xf>
    <xf numFmtId="4" fontId="2" fillId="0" borderId="1">
      <alignment horizontal="right" shrinkToFit="1"/>
    </xf>
    <xf numFmtId="0" fontId="4" fillId="0" borderId="1">
      <alignment horizontal="center" vertical="center" textRotation="90" wrapText="1"/>
    </xf>
    <xf numFmtId="49" fontId="2" fillId="0" borderId="11">
      <alignment horizontal="left" vertical="center" wrapText="1" indent="3"/>
    </xf>
    <xf numFmtId="49" fontId="2" fillId="0" borderId="11">
      <alignment horizontal="center" vertical="center" wrapText="1"/>
    </xf>
    <xf numFmtId="4" fontId="2" fillId="0" borderId="11">
      <alignment horizontal="right"/>
    </xf>
    <xf numFmtId="49" fontId="4" fillId="0" borderId="18">
      <alignment horizontal="center" vertical="center" wrapText="1"/>
    </xf>
    <xf numFmtId="0" fontId="2" fillId="0" borderId="24"/>
    <xf numFmtId="49" fontId="2" fillId="0" borderId="42">
      <alignment horizontal="center" vertical="center" wrapText="1"/>
    </xf>
    <xf numFmtId="4" fontId="2" fillId="0" borderId="2">
      <alignment horizontal="right"/>
    </xf>
    <xf numFmtId="4" fontId="2" fillId="0" borderId="43">
      <alignment horizontal="right"/>
    </xf>
    <xf numFmtId="0" fontId="4" fillId="0" borderId="1">
      <alignment horizontal="center" vertical="center" textRotation="90"/>
    </xf>
    <xf numFmtId="49" fontId="11" fillId="0" borderId="25">
      <alignment horizontal="left" vertical="center" wrapText="1"/>
    </xf>
    <xf numFmtId="0" fontId="3" fillId="0" borderId="16"/>
    <xf numFmtId="0" fontId="2" fillId="0" borderId="18">
      <alignment horizontal="center" vertical="center"/>
    </xf>
    <xf numFmtId="0" fontId="2" fillId="0" borderId="40">
      <alignment horizontal="left" vertical="center" wrapText="1"/>
    </xf>
    <xf numFmtId="0" fontId="2" fillId="0" borderId="22">
      <alignment horizontal="center" vertical="center"/>
    </xf>
    <xf numFmtId="0" fontId="2" fillId="0" borderId="32">
      <alignment horizontal="center" vertical="center"/>
    </xf>
    <xf numFmtId="0" fontId="2" fillId="0" borderId="26">
      <alignment horizontal="center" vertical="center"/>
    </xf>
    <xf numFmtId="0" fontId="2" fillId="0" borderId="41">
      <alignment horizontal="left" vertical="center" wrapText="1"/>
    </xf>
    <xf numFmtId="49" fontId="11" fillId="0" borderId="44">
      <alignment horizontal="left" vertical="center" wrapText="1"/>
    </xf>
    <xf numFmtId="49" fontId="2" fillId="0" borderId="19">
      <alignment horizontal="center" vertical="center"/>
    </xf>
    <xf numFmtId="49" fontId="2" fillId="0" borderId="45">
      <alignment horizontal="left" vertical="center" wrapText="1"/>
    </xf>
    <xf numFmtId="49" fontId="2" fillId="0" borderId="23">
      <alignment horizontal="center" vertical="center"/>
    </xf>
    <xf numFmtId="49" fontId="2" fillId="0" borderId="28">
      <alignment horizontal="center" vertical="center"/>
    </xf>
    <xf numFmtId="49" fontId="2" fillId="0" borderId="8">
      <alignment horizontal="center" vertical="center"/>
    </xf>
    <xf numFmtId="49" fontId="2" fillId="0" borderId="46">
      <alignment horizontal="left" vertical="center" wrapText="1"/>
    </xf>
    <xf numFmtId="49" fontId="2" fillId="0" borderId="1">
      <alignment horizontal="left"/>
    </xf>
    <xf numFmtId="0" fontId="2" fillId="0" borderId="1">
      <alignment horizontal="center"/>
    </xf>
    <xf numFmtId="0" fontId="5" fillId="0" borderId="11">
      <alignment wrapText="1"/>
    </xf>
    <xf numFmtId="0" fontId="5" fillId="0" borderId="12">
      <alignment wrapText="1"/>
    </xf>
    <xf numFmtId="0" fontId="2" fillId="0" borderId="12"/>
    <xf numFmtId="0" fontId="12" fillId="0" borderId="0"/>
    <xf numFmtId="0" fontId="12" fillId="0" borderId="0"/>
    <xf numFmtId="0" fontId="12" fillId="0" borderId="0"/>
    <xf numFmtId="0" fontId="3" fillId="0" borderId="1"/>
    <xf numFmtId="0" fontId="3" fillId="0" borderId="1"/>
    <xf numFmtId="0" fontId="3" fillId="3" borderId="1"/>
    <xf numFmtId="0" fontId="3" fillId="3" borderId="11"/>
    <xf numFmtId="49" fontId="2" fillId="0" borderId="8">
      <alignment horizontal="center" vertical="center" wrapText="1"/>
    </xf>
    <xf numFmtId="0" fontId="3" fillId="3" borderId="33"/>
    <xf numFmtId="0" fontId="3" fillId="3" borderId="47"/>
    <xf numFmtId="0" fontId="1" fillId="0" borderId="1">
      <alignment horizontal="center" wrapText="1"/>
    </xf>
    <xf numFmtId="0" fontId="2" fillId="0" borderId="11">
      <alignment wrapText="1"/>
    </xf>
    <xf numFmtId="0" fontId="2" fillId="0" borderId="33">
      <alignment wrapText="1"/>
    </xf>
    <xf numFmtId="0" fontId="3" fillId="3" borderId="48"/>
    <xf numFmtId="0" fontId="3" fillId="3" borderId="12"/>
    <xf numFmtId="0" fontId="3" fillId="3" borderId="49"/>
    <xf numFmtId="0" fontId="2" fillId="0" borderId="1">
      <alignment horizontal="left"/>
    </xf>
    <xf numFmtId="49" fontId="2" fillId="0" borderId="8">
      <alignment horizontal="center" vertical="center" wrapText="1"/>
    </xf>
    <xf numFmtId="0" fontId="3" fillId="3" borderId="50"/>
    <xf numFmtId="0" fontId="2" fillId="0" borderId="2">
      <alignment horizontal="center"/>
    </xf>
    <xf numFmtId="49" fontId="3" fillId="0" borderId="3">
      <alignment horizontal="center"/>
    </xf>
    <xf numFmtId="164" fontId="2" fillId="0" borderId="4">
      <alignment horizontal="center"/>
    </xf>
    <xf numFmtId="0" fontId="2" fillId="0" borderId="5">
      <alignment horizontal="center"/>
    </xf>
    <xf numFmtId="49" fontId="2" fillId="0" borderId="6">
      <alignment horizontal="center"/>
    </xf>
    <xf numFmtId="49" fontId="2" fillId="0" borderId="4">
      <alignment horizontal="center"/>
    </xf>
    <xf numFmtId="0" fontId="2" fillId="0" borderId="4">
      <alignment horizontal="center"/>
    </xf>
    <xf numFmtId="49" fontId="2" fillId="0" borderId="7">
      <alignment horizontal="center"/>
    </xf>
    <xf numFmtId="0" fontId="3" fillId="3" borderId="16"/>
    <xf numFmtId="49" fontId="2" fillId="0" borderId="1">
      <alignment horizontal="right"/>
    </xf>
    <xf numFmtId="0" fontId="2" fillId="0" borderId="1">
      <alignment horizontal="center"/>
    </xf>
    <xf numFmtId="0" fontId="4" fillId="0" borderId="1">
      <alignment horizontal="center"/>
    </xf>
    <xf numFmtId="0" fontId="4" fillId="0" borderId="9">
      <alignment horizontal="center" vertical="center" textRotation="90" wrapText="1"/>
    </xf>
    <xf numFmtId="0" fontId="4" fillId="0" borderId="10">
      <alignment horizontal="center" vertical="center" textRotation="90" wrapText="1"/>
    </xf>
    <xf numFmtId="0" fontId="4" fillId="0" borderId="10">
      <alignment horizontal="center" vertical="center" textRotation="90"/>
    </xf>
    <xf numFmtId="0" fontId="4" fillId="0" borderId="8">
      <alignment horizontal="center" vertical="center" textRotation="90"/>
    </xf>
    <xf numFmtId="0" fontId="5" fillId="0" borderId="8">
      <alignment wrapText="1"/>
    </xf>
    <xf numFmtId="0" fontId="2" fillId="0" borderId="8">
      <alignment horizontal="center" vertical="top" wrapText="1"/>
    </xf>
    <xf numFmtId="49" fontId="2" fillId="0" borderId="11">
      <alignment horizontal="center"/>
    </xf>
    <xf numFmtId="0" fontId="2" fillId="0" borderId="12">
      <alignment horizontal="center"/>
    </xf>
    <xf numFmtId="49" fontId="2" fillId="0" borderId="11"/>
    <xf numFmtId="0" fontId="2" fillId="0" borderId="8">
      <alignment horizontal="center" vertical="top"/>
    </xf>
    <xf numFmtId="0" fontId="2" fillId="0" borderId="11">
      <alignment horizontal="center"/>
    </xf>
    <xf numFmtId="49" fontId="2" fillId="0" borderId="12">
      <alignment horizontal="center"/>
    </xf>
    <xf numFmtId="0" fontId="2" fillId="0" borderId="8">
      <alignment horizontal="center" vertical="top"/>
    </xf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Protection="1">
      <protection locked="0"/>
    </xf>
    <xf numFmtId="0" fontId="3" fillId="0" borderId="1" xfId="5" applyNumberFormat="1" applyProtection="1">
      <protection locked="0"/>
    </xf>
    <xf numFmtId="0" fontId="13" fillId="0" borderId="1" xfId="10" applyNumberFormat="1" applyFont="1" applyProtection="1">
      <alignment horizontal="left"/>
      <protection locked="0"/>
    </xf>
    <xf numFmtId="49" fontId="13" fillId="0" borderId="1" xfId="18" applyNumberFormat="1" applyFont="1" applyProtection="1">
      <protection locked="0"/>
    </xf>
    <xf numFmtId="0" fontId="13" fillId="0" borderId="1" xfId="22" applyNumberFormat="1" applyFont="1" applyProtection="1">
      <protection locked="0"/>
    </xf>
    <xf numFmtId="0" fontId="13" fillId="0" borderId="1" xfId="5" applyNumberFormat="1" applyFont="1" applyProtection="1">
      <protection locked="0"/>
    </xf>
    <xf numFmtId="0" fontId="14" fillId="0" borderId="1" xfId="1" applyNumberFormat="1" applyFont="1" applyProtection="1">
      <protection locked="0"/>
    </xf>
    <xf numFmtId="0" fontId="15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17" fillId="0" borderId="0" xfId="0" applyFont="1" applyProtection="1">
      <protection locked="0"/>
    </xf>
    <xf numFmtId="49" fontId="13" fillId="4" borderId="51" xfId="24" applyNumberFormat="1" applyFont="1" applyFill="1" applyBorder="1" applyProtection="1">
      <alignment horizontal="center" vertical="center" wrapText="1"/>
      <protection locked="0"/>
    </xf>
    <xf numFmtId="49" fontId="13" fillId="4" borderId="51" xfId="25" applyNumberFormat="1" applyFont="1" applyFill="1" applyBorder="1" applyProtection="1">
      <alignment horizontal="center" vertical="center" wrapText="1"/>
      <protection locked="0"/>
    </xf>
    <xf numFmtId="0" fontId="3" fillId="4" borderId="51" xfId="9" applyNumberFormat="1" applyFill="1" applyBorder="1" applyProtection="1">
      <protection locked="0"/>
    </xf>
    <xf numFmtId="49" fontId="14" fillId="4" borderId="51" xfId="38" applyNumberFormat="1" applyFont="1" applyFill="1" applyBorder="1" applyProtection="1">
      <alignment horizontal="center"/>
      <protection locked="0"/>
    </xf>
    <xf numFmtId="0" fontId="14" fillId="4" borderId="51" xfId="36" applyNumberFormat="1" applyFont="1" applyFill="1" applyBorder="1" applyAlignment="1" applyProtection="1">
      <alignment wrapText="1"/>
      <protection locked="0"/>
    </xf>
    <xf numFmtId="43" fontId="14" fillId="4" borderId="51" xfId="185" applyFont="1" applyFill="1" applyBorder="1" applyAlignment="1" applyProtection="1">
      <alignment wrapText="1"/>
      <protection locked="0"/>
    </xf>
    <xf numFmtId="49" fontId="13" fillId="4" borderId="51" xfId="38" applyNumberFormat="1" applyFont="1" applyFill="1" applyBorder="1" applyProtection="1">
      <alignment horizontal="center"/>
      <protection locked="0"/>
    </xf>
    <xf numFmtId="0" fontId="13" fillId="4" borderId="51" xfId="36" applyNumberFormat="1" applyFont="1" applyFill="1" applyBorder="1" applyAlignment="1" applyProtection="1">
      <alignment wrapText="1"/>
      <protection locked="0"/>
    </xf>
    <xf numFmtId="43" fontId="13" fillId="4" borderId="51" xfId="185" applyFont="1" applyFill="1" applyBorder="1" applyAlignment="1" applyProtection="1">
      <alignment wrapText="1"/>
      <protection locked="0"/>
    </xf>
    <xf numFmtId="4" fontId="13" fillId="4" borderId="51" xfId="29" applyNumberFormat="1" applyFont="1" applyFill="1" applyBorder="1" applyProtection="1">
      <alignment horizontal="right"/>
      <protection locked="0"/>
    </xf>
    <xf numFmtId="4" fontId="15" fillId="4" borderId="51" xfId="29" applyNumberFormat="1" applyFont="1" applyFill="1" applyBorder="1" applyProtection="1">
      <alignment horizontal="right"/>
      <protection locked="0"/>
    </xf>
    <xf numFmtId="4" fontId="16" fillId="4" borderId="51" xfId="29" applyNumberFormat="1" applyFont="1" applyFill="1" applyBorder="1" applyProtection="1">
      <alignment horizontal="right"/>
      <protection locked="0"/>
    </xf>
    <xf numFmtId="4" fontId="18" fillId="4" borderId="51" xfId="29" applyNumberFormat="1" applyFont="1" applyFill="1" applyBorder="1" applyProtection="1">
      <alignment horizontal="right"/>
      <protection locked="0"/>
    </xf>
    <xf numFmtId="0" fontId="13" fillId="4" borderId="53" xfId="36" applyNumberFormat="1" applyFont="1" applyFill="1" applyBorder="1" applyAlignment="1" applyProtection="1">
      <alignment wrapText="1"/>
      <protection locked="0"/>
    </xf>
    <xf numFmtId="43" fontId="13" fillId="4" borderId="53" xfId="185" applyFont="1" applyFill="1" applyBorder="1" applyAlignment="1" applyProtection="1">
      <alignment wrapText="1"/>
      <protection locked="0"/>
    </xf>
    <xf numFmtId="49" fontId="15" fillId="4" borderId="51" xfId="158" applyNumberFormat="1" applyFont="1" applyFill="1" applyBorder="1" applyAlignment="1" applyProtection="1">
      <alignment horizontal="center"/>
    </xf>
    <xf numFmtId="0" fontId="15" fillId="4" borderId="51" xfId="32" applyNumberFormat="1" applyFont="1" applyFill="1" applyBorder="1" applyAlignment="1" applyProtection="1">
      <alignment wrapText="1"/>
    </xf>
    <xf numFmtId="43" fontId="15" fillId="4" borderId="51" xfId="185" applyFont="1" applyFill="1" applyBorder="1" applyAlignment="1" applyProtection="1">
      <alignment wrapText="1"/>
    </xf>
    <xf numFmtId="49" fontId="13" fillId="4" borderId="52" xfId="38" applyNumberFormat="1" applyFont="1" applyFill="1" applyBorder="1" applyProtection="1">
      <alignment horizontal="center"/>
      <protection locked="0"/>
    </xf>
    <xf numFmtId="0" fontId="13" fillId="4" borderId="51" xfId="39" applyNumberFormat="1" applyFont="1" applyFill="1" applyBorder="1" applyProtection="1">
      <protection locked="0"/>
    </xf>
    <xf numFmtId="0" fontId="13" fillId="4" borderId="51" xfId="16" applyNumberFormat="1" applyFont="1" applyFill="1" applyBorder="1" applyAlignment="1" applyProtection="1">
      <protection locked="0"/>
    </xf>
    <xf numFmtId="0" fontId="15" fillId="4" borderId="51" xfId="40" applyNumberFormat="1" applyFont="1" applyFill="1" applyBorder="1" applyProtection="1">
      <protection locked="0"/>
    </xf>
    <xf numFmtId="0" fontId="16" fillId="4" borderId="51" xfId="0" applyFont="1" applyFill="1" applyBorder="1" applyProtection="1">
      <protection locked="0"/>
    </xf>
    <xf numFmtId="43" fontId="16" fillId="4" borderId="51" xfId="185" applyFont="1" applyFill="1" applyBorder="1" applyProtection="1">
      <protection locked="0"/>
    </xf>
    <xf numFmtId="4" fontId="19" fillId="4" borderId="51" xfId="29" applyNumberFormat="1" applyFont="1" applyFill="1" applyBorder="1" applyProtection="1">
      <alignment horizontal="right"/>
      <protection locked="0"/>
    </xf>
    <xf numFmtId="166" fontId="14" fillId="4" borderId="51" xfId="184" applyNumberFormat="1" applyFont="1" applyFill="1" applyBorder="1" applyAlignment="1" applyProtection="1">
      <alignment horizontal="right"/>
      <protection locked="0"/>
    </xf>
    <xf numFmtId="166" fontId="6" fillId="4" borderId="51" xfId="184" applyNumberFormat="1" applyFont="1" applyFill="1" applyBorder="1" applyProtection="1">
      <protection locked="0"/>
    </xf>
    <xf numFmtId="49" fontId="15" fillId="4" borderId="52" xfId="24" applyNumberFormat="1" applyFont="1" applyFill="1" applyBorder="1" applyAlignment="1" applyProtection="1">
      <alignment horizontal="center" vertical="center" wrapText="1"/>
      <protection locked="0"/>
    </xf>
    <xf numFmtId="49" fontId="15" fillId="4" borderId="54" xfId="24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5" applyNumberFormat="1" applyFont="1" applyAlignment="1" applyProtection="1">
      <alignment horizontal="center"/>
      <protection locked="0"/>
    </xf>
    <xf numFmtId="49" fontId="13" fillId="4" borderId="55" xfId="0" applyNumberFormat="1" applyFont="1" applyFill="1" applyBorder="1" applyAlignment="1" applyProtection="1">
      <alignment horizontal="center" vertical="center" wrapText="1"/>
    </xf>
    <xf numFmtId="49" fontId="13" fillId="4" borderId="56" xfId="0" applyNumberFormat="1" applyFont="1" applyFill="1" applyBorder="1" applyAlignment="1" applyProtection="1">
      <alignment horizontal="center" vertical="center" wrapText="1"/>
    </xf>
    <xf numFmtId="49" fontId="13" fillId="4" borderId="23" xfId="0" applyNumberFormat="1" applyFont="1" applyFill="1" applyBorder="1" applyAlignment="1" applyProtection="1">
      <alignment horizontal="center" vertical="center" wrapText="1"/>
    </xf>
    <xf numFmtId="49" fontId="13" fillId="4" borderId="57" xfId="0" applyNumberFormat="1" applyFont="1" applyFill="1" applyBorder="1" applyAlignment="1" applyProtection="1">
      <alignment horizontal="center" vertical="center" wrapText="1"/>
    </xf>
    <xf numFmtId="49" fontId="13" fillId="4" borderId="51" xfId="0" applyNumberFormat="1" applyFont="1" applyFill="1" applyBorder="1" applyAlignment="1" applyProtection="1">
      <alignment horizontal="center" vertical="center" wrapText="1"/>
    </xf>
    <xf numFmtId="0" fontId="0" fillId="4" borderId="51" xfId="0" applyFill="1" applyBorder="1" applyAlignment="1">
      <alignment horizontal="center" vertical="center" wrapText="1"/>
    </xf>
    <xf numFmtId="0" fontId="13" fillId="4" borderId="52" xfId="9" applyNumberFormat="1" applyFont="1" applyFill="1" applyBorder="1" applyAlignment="1" applyProtection="1">
      <alignment horizontal="center" vertical="center" wrapText="1"/>
      <protection locked="0"/>
    </xf>
    <xf numFmtId="0" fontId="0" fillId="0" borderId="54" xfId="0" applyBorder="1" applyAlignment="1">
      <alignment horizontal="center" vertical="center" wrapText="1"/>
    </xf>
  </cellXfs>
  <cellStyles count="186">
    <cellStyle name="br" xfId="142"/>
    <cellStyle name="col" xfId="141"/>
    <cellStyle name="style0" xfId="143"/>
    <cellStyle name="td" xfId="144"/>
    <cellStyle name="tr" xfId="140"/>
    <cellStyle name="xl100" xfId="50"/>
    <cellStyle name="xl101" xfId="64"/>
    <cellStyle name="xl102" xfId="168"/>
    <cellStyle name="xl103" xfId="51"/>
    <cellStyle name="xl104" xfId="54"/>
    <cellStyle name="xl105" xfId="65"/>
    <cellStyle name="xl106" xfId="67"/>
    <cellStyle name="xl107" xfId="46"/>
    <cellStyle name="xl108" xfId="169"/>
    <cellStyle name="xl109" xfId="47"/>
    <cellStyle name="xl110" xfId="52"/>
    <cellStyle name="xl111" xfId="55"/>
    <cellStyle name="xl112" xfId="66"/>
    <cellStyle name="xl113" xfId="170"/>
    <cellStyle name="xl114" xfId="69"/>
    <cellStyle name="xl115" xfId="71"/>
    <cellStyle name="xl116" xfId="75"/>
    <cellStyle name="xl117" xfId="78"/>
    <cellStyle name="xl118" xfId="82"/>
    <cellStyle name="xl119" xfId="68"/>
    <cellStyle name="xl120" xfId="70"/>
    <cellStyle name="xl121" xfId="76"/>
    <cellStyle name="xl122" xfId="80"/>
    <cellStyle name="xl123" xfId="83"/>
    <cellStyle name="xl124" xfId="84"/>
    <cellStyle name="xl125" xfId="72"/>
    <cellStyle name="xl126" xfId="77"/>
    <cellStyle name="xl127" xfId="79"/>
    <cellStyle name="xl128" xfId="73"/>
    <cellStyle name="xl129" xfId="74"/>
    <cellStyle name="xl130" xfId="81"/>
    <cellStyle name="xl131" xfId="171"/>
    <cellStyle name="xl132" xfId="102"/>
    <cellStyle name="xl133" xfId="106"/>
    <cellStyle name="xl134" xfId="110"/>
    <cellStyle name="xl135" xfId="172"/>
    <cellStyle name="xl136" xfId="119"/>
    <cellStyle name="xl137" xfId="173"/>
    <cellStyle name="xl138" xfId="174"/>
    <cellStyle name="xl139" xfId="137"/>
    <cellStyle name="xl140" xfId="175"/>
    <cellStyle name="xl141" xfId="138"/>
    <cellStyle name="xl142" xfId="176"/>
    <cellStyle name="xl143" xfId="87"/>
    <cellStyle name="xl144" xfId="89"/>
    <cellStyle name="xl145" xfId="91"/>
    <cellStyle name="xl146" xfId="96"/>
    <cellStyle name="xl147" xfId="98"/>
    <cellStyle name="xl148" xfId="100"/>
    <cellStyle name="xl149" xfId="101"/>
    <cellStyle name="xl150" xfId="103"/>
    <cellStyle name="xl151" xfId="107"/>
    <cellStyle name="xl152" xfId="111"/>
    <cellStyle name="xl153" xfId="120"/>
    <cellStyle name="xl154" xfId="123"/>
    <cellStyle name="xl155" xfId="127"/>
    <cellStyle name="xl156" xfId="128"/>
    <cellStyle name="xl157" xfId="130"/>
    <cellStyle name="xl158" xfId="134"/>
    <cellStyle name="xl159" xfId="88"/>
    <cellStyle name="xl160" xfId="90"/>
    <cellStyle name="xl161" xfId="92"/>
    <cellStyle name="xl162" xfId="97"/>
    <cellStyle name="xl163" xfId="99"/>
    <cellStyle name="xl164" xfId="104"/>
    <cellStyle name="xl165" xfId="108"/>
    <cellStyle name="xl166" xfId="112"/>
    <cellStyle name="xl167" xfId="114"/>
    <cellStyle name="xl168" xfId="116"/>
    <cellStyle name="xl169" xfId="121"/>
    <cellStyle name="xl170" xfId="122"/>
    <cellStyle name="xl171" xfId="124"/>
    <cellStyle name="xl172" xfId="125"/>
    <cellStyle name="xl173" xfId="126"/>
    <cellStyle name="xl174" xfId="129"/>
    <cellStyle name="xl175" xfId="131"/>
    <cellStyle name="xl176" xfId="132"/>
    <cellStyle name="xl177" xfId="133"/>
    <cellStyle name="xl178" xfId="177"/>
    <cellStyle name="xl179" xfId="178"/>
    <cellStyle name="xl180" xfId="136"/>
    <cellStyle name="xl181" xfId="179"/>
    <cellStyle name="xl182" xfId="180"/>
    <cellStyle name="xl183" xfId="85"/>
    <cellStyle name="xl184" xfId="93"/>
    <cellStyle name="xl185" xfId="105"/>
    <cellStyle name="xl186" xfId="109"/>
    <cellStyle name="xl187" xfId="113"/>
    <cellStyle name="xl188" xfId="117"/>
    <cellStyle name="xl189" xfId="139"/>
    <cellStyle name="xl190" xfId="86"/>
    <cellStyle name="xl191" xfId="181"/>
    <cellStyle name="xl192" xfId="182"/>
    <cellStyle name="xl193" xfId="135"/>
    <cellStyle name="xl194" xfId="94"/>
    <cellStyle name="xl195" xfId="183"/>
    <cellStyle name="xl196" xfId="95"/>
    <cellStyle name="xl197" xfId="115"/>
    <cellStyle name="xl198" xfId="118"/>
    <cellStyle name="xl21" xfId="145"/>
    <cellStyle name="xl22" xfId="1"/>
    <cellStyle name="xl23" xfId="7"/>
    <cellStyle name="xl24" xfId="10"/>
    <cellStyle name="xl25" xfId="16"/>
    <cellStyle name="xl26" xfId="22"/>
    <cellStyle name="xl27" xfId="5"/>
    <cellStyle name="xl28" xfId="146"/>
    <cellStyle name="xl29" xfId="147"/>
    <cellStyle name="xl30" xfId="24"/>
    <cellStyle name="xl31" xfId="148"/>
    <cellStyle name="xl32" xfId="26"/>
    <cellStyle name="xl33" xfId="32"/>
    <cellStyle name="xl34" xfId="36"/>
    <cellStyle name="xl35" xfId="149"/>
    <cellStyle name="xl36" xfId="150"/>
    <cellStyle name="xl37" xfId="11"/>
    <cellStyle name="xl38" xfId="151"/>
    <cellStyle name="xl39" xfId="152"/>
    <cellStyle name="xl40" xfId="20"/>
    <cellStyle name="xl41" xfId="153"/>
    <cellStyle name="xl42" xfId="27"/>
    <cellStyle name="xl43" xfId="33"/>
    <cellStyle name="xl44" xfId="37"/>
    <cellStyle name="xl45" xfId="154"/>
    <cellStyle name="xl46" xfId="155"/>
    <cellStyle name="xl47" xfId="39"/>
    <cellStyle name="xl48" xfId="156"/>
    <cellStyle name="xl49" xfId="21"/>
    <cellStyle name="xl50" xfId="18"/>
    <cellStyle name="xl51" xfId="28"/>
    <cellStyle name="xl52" xfId="34"/>
    <cellStyle name="xl53" xfId="38"/>
    <cellStyle name="xl54" xfId="157"/>
    <cellStyle name="xl55" xfId="25"/>
    <cellStyle name="xl56" xfId="158"/>
    <cellStyle name="xl57" xfId="29"/>
    <cellStyle name="xl58" xfId="40"/>
    <cellStyle name="xl59" xfId="2"/>
    <cellStyle name="xl60" xfId="8"/>
    <cellStyle name="xl61" xfId="12"/>
    <cellStyle name="xl62" xfId="17"/>
    <cellStyle name="xl63" xfId="3"/>
    <cellStyle name="xl64" xfId="159"/>
    <cellStyle name="xl65" xfId="160"/>
    <cellStyle name="xl66" xfId="161"/>
    <cellStyle name="xl67" xfId="162"/>
    <cellStyle name="xl68" xfId="163"/>
    <cellStyle name="xl69" xfId="164"/>
    <cellStyle name="xl70" xfId="165"/>
    <cellStyle name="xl71" xfId="166"/>
    <cellStyle name="xl72" xfId="23"/>
    <cellStyle name="xl73" xfId="4"/>
    <cellStyle name="xl74" xfId="9"/>
    <cellStyle name="xl75" xfId="13"/>
    <cellStyle name="xl76" xfId="30"/>
    <cellStyle name="xl77" xfId="35"/>
    <cellStyle name="xl78" xfId="6"/>
    <cellStyle name="xl79" xfId="14"/>
    <cellStyle name="xl80" xfId="19"/>
    <cellStyle name="xl81" xfId="15"/>
    <cellStyle name="xl82" xfId="31"/>
    <cellStyle name="xl83" xfId="41"/>
    <cellStyle name="xl84" xfId="44"/>
    <cellStyle name="xl85" xfId="48"/>
    <cellStyle name="xl86" xfId="59"/>
    <cellStyle name="xl87" xfId="61"/>
    <cellStyle name="xl88" xfId="56"/>
    <cellStyle name="xl89" xfId="42"/>
    <cellStyle name="xl90" xfId="53"/>
    <cellStyle name="xl91" xfId="60"/>
    <cellStyle name="xl92" xfId="62"/>
    <cellStyle name="xl93" xfId="167"/>
    <cellStyle name="xl94" xfId="57"/>
    <cellStyle name="xl95" xfId="43"/>
    <cellStyle name="xl96" xfId="49"/>
    <cellStyle name="xl97" xfId="63"/>
    <cellStyle name="xl98" xfId="58"/>
    <cellStyle name="xl99" xfId="45"/>
    <cellStyle name="Обычный" xfId="0" builtinId="0"/>
    <cellStyle name="Процентный" xfId="184" builtinId="5"/>
    <cellStyle name="Финансовый" xfId="185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1"/>
  <sheetViews>
    <sheetView tabSelected="1" zoomScaleNormal="100" workbookViewId="0">
      <selection activeCell="B7" sqref="B7"/>
    </sheetView>
  </sheetViews>
  <sheetFormatPr defaultRowHeight="15" x14ac:dyDescent="0.25"/>
  <cols>
    <col min="1" max="1" width="26.140625" style="1" customWidth="1"/>
    <col min="2" max="2" width="60" style="1" customWidth="1"/>
    <col min="3" max="3" width="18.28515625" style="1" hidden="1" customWidth="1"/>
    <col min="4" max="4" width="19.140625" style="1" customWidth="1"/>
    <col min="5" max="5" width="21" style="1" customWidth="1"/>
    <col min="6" max="6" width="19" style="1" customWidth="1"/>
    <col min="7" max="7" width="18.5703125" style="1" customWidth="1"/>
    <col min="8" max="8" width="17.28515625" style="1" customWidth="1"/>
    <col min="9" max="16384" width="9.140625" style="1"/>
  </cols>
  <sheetData>
    <row r="1" spans="1:9" ht="15" customHeight="1" x14ac:dyDescent="0.25">
      <c r="A1" s="5"/>
      <c r="B1" s="5"/>
      <c r="C1" s="5"/>
      <c r="D1" s="5"/>
      <c r="E1" s="5"/>
      <c r="F1" s="6"/>
      <c r="G1" s="6"/>
      <c r="H1" s="2"/>
    </row>
    <row r="2" spans="1:9" ht="19.5" customHeight="1" x14ac:dyDescent="0.25">
      <c r="A2" s="40" t="s">
        <v>322</v>
      </c>
      <c r="B2" s="40"/>
      <c r="C2" s="40"/>
      <c r="D2" s="40"/>
      <c r="E2" s="40"/>
      <c r="F2" s="40"/>
      <c r="G2" s="40"/>
      <c r="H2" s="2"/>
      <c r="I2" s="1" t="s">
        <v>212</v>
      </c>
    </row>
    <row r="3" spans="1:9" ht="24.75" customHeight="1" x14ac:dyDescent="0.25">
      <c r="A3" s="7"/>
      <c r="B3" s="3"/>
      <c r="C3" s="3"/>
      <c r="D3" s="3"/>
      <c r="E3" s="4"/>
      <c r="F3" s="6"/>
      <c r="G3" s="6"/>
      <c r="H3" s="2"/>
    </row>
    <row r="4" spans="1:9" ht="11.25" customHeight="1" x14ac:dyDescent="0.25">
      <c r="A4" s="43" t="s">
        <v>114</v>
      </c>
      <c r="B4" s="41" t="s">
        <v>115</v>
      </c>
      <c r="C4" s="45" t="s">
        <v>187</v>
      </c>
      <c r="D4" s="38" t="s">
        <v>310</v>
      </c>
      <c r="E4" s="38" t="s">
        <v>264</v>
      </c>
      <c r="F4" s="38" t="s">
        <v>311</v>
      </c>
      <c r="G4" s="38" t="s">
        <v>242</v>
      </c>
      <c r="H4" s="47" t="s">
        <v>265</v>
      </c>
    </row>
    <row r="5" spans="1:9" ht="87.75" customHeight="1" x14ac:dyDescent="0.25">
      <c r="A5" s="44"/>
      <c r="B5" s="42"/>
      <c r="C5" s="46"/>
      <c r="D5" s="39"/>
      <c r="E5" s="39"/>
      <c r="F5" s="39"/>
      <c r="G5" s="39"/>
      <c r="H5" s="48"/>
    </row>
    <row r="6" spans="1:9" ht="11.45" customHeight="1" x14ac:dyDescent="0.25">
      <c r="A6" s="11" t="s">
        <v>0</v>
      </c>
      <c r="B6" s="11" t="s">
        <v>1</v>
      </c>
      <c r="C6" s="11"/>
      <c r="D6" s="12" t="s">
        <v>262</v>
      </c>
      <c r="E6" s="12" t="s">
        <v>2</v>
      </c>
      <c r="F6" s="12" t="s">
        <v>241</v>
      </c>
      <c r="G6" s="12" t="s">
        <v>245</v>
      </c>
      <c r="H6" s="13">
        <v>7</v>
      </c>
    </row>
    <row r="7" spans="1:9" ht="27.75" customHeight="1" x14ac:dyDescent="0.25">
      <c r="A7" s="14" t="s">
        <v>4</v>
      </c>
      <c r="B7" s="15" t="s">
        <v>3</v>
      </c>
      <c r="C7" s="16" t="e">
        <f>C8+C16+C26+C34+C40+C49+C57+C63+C70</f>
        <v>#REF!</v>
      </c>
      <c r="D7" s="16">
        <f>D8+D16+D26+D34+D40+D49+D57+D63+D70</f>
        <v>50405675.160000004</v>
      </c>
      <c r="E7" s="16">
        <f>E8+E16+E26+E34+E40+E49+E57+E63+E70</f>
        <v>85399517.460000008</v>
      </c>
      <c r="F7" s="16">
        <f>F8+F16+F26+F34+F40+F49+F57+F63+F70+F104</f>
        <v>49376257.390000008</v>
      </c>
      <c r="G7" s="36">
        <f>F7/E7*100</f>
        <v>57.817958295990593</v>
      </c>
      <c r="H7" s="37">
        <f>F7/D7*100</f>
        <v>97.95773438857357</v>
      </c>
    </row>
    <row r="8" spans="1:9" ht="26.25" customHeight="1" x14ac:dyDescent="0.25">
      <c r="A8" s="14" t="s">
        <v>6</v>
      </c>
      <c r="B8" s="15" t="s">
        <v>5</v>
      </c>
      <c r="C8" s="16">
        <f>C9</f>
        <v>7575174.8300000001</v>
      </c>
      <c r="D8" s="16">
        <f t="shared" ref="D8:F8" si="0">D9</f>
        <v>35456467.729999997</v>
      </c>
      <c r="E8" s="16">
        <f t="shared" si="0"/>
        <v>52502315</v>
      </c>
      <c r="F8" s="16">
        <f t="shared" si="0"/>
        <v>39620793.890000001</v>
      </c>
      <c r="G8" s="36">
        <f t="shared" ref="G8:G76" si="1">F8/E8*100</f>
        <v>75.464851197513866</v>
      </c>
      <c r="H8" s="37">
        <f>F8/D8*100</f>
        <v>111.74489853786686</v>
      </c>
    </row>
    <row r="9" spans="1:9" ht="33" customHeight="1" x14ac:dyDescent="0.25">
      <c r="A9" s="17" t="s">
        <v>8</v>
      </c>
      <c r="B9" s="18" t="s">
        <v>7</v>
      </c>
      <c r="C9" s="19">
        <f>C10+C11+C12+C13</f>
        <v>7575174.8300000001</v>
      </c>
      <c r="D9" s="19">
        <f>D10+D11+D12+D13+D14+D15</f>
        <v>35456467.729999997</v>
      </c>
      <c r="E9" s="19">
        <f t="shared" ref="E9" si="2">E10+E11+E12+E13</f>
        <v>52502315</v>
      </c>
      <c r="F9" s="19">
        <f>F10+F11+F12+F13+F14</f>
        <v>39620793.890000001</v>
      </c>
      <c r="G9" s="36">
        <f t="shared" si="1"/>
        <v>75.464851197513866</v>
      </c>
      <c r="H9" s="37">
        <f>F9/D9*100</f>
        <v>111.74489853786686</v>
      </c>
    </row>
    <row r="10" spans="1:9" ht="95.25" customHeight="1" x14ac:dyDescent="0.25">
      <c r="A10" s="17" t="s">
        <v>9</v>
      </c>
      <c r="B10" s="18" t="s">
        <v>263</v>
      </c>
      <c r="C10" s="19">
        <v>7497912.4800000004</v>
      </c>
      <c r="D10" s="20">
        <v>34872090.259999998</v>
      </c>
      <c r="E10" s="20">
        <v>51717915</v>
      </c>
      <c r="F10" s="20">
        <v>39169845.240000002</v>
      </c>
      <c r="G10" s="36">
        <f t="shared" si="1"/>
        <v>75.737479440151446</v>
      </c>
      <c r="H10" s="37">
        <f>F10/D10*100</f>
        <v>112.32434003226281</v>
      </c>
    </row>
    <row r="11" spans="1:9" ht="125.25" customHeight="1" x14ac:dyDescent="0.25">
      <c r="A11" s="17" t="s">
        <v>11</v>
      </c>
      <c r="B11" s="18" t="s">
        <v>10</v>
      </c>
      <c r="C11" s="19">
        <v>48209.32</v>
      </c>
      <c r="D11" s="21">
        <v>-3.68</v>
      </c>
      <c r="E11" s="21">
        <v>100</v>
      </c>
      <c r="F11" s="21">
        <v>12638.08</v>
      </c>
      <c r="G11" s="36">
        <f t="shared" si="1"/>
        <v>12638.08</v>
      </c>
      <c r="H11" s="37">
        <f>F11/D11*100</f>
        <v>-343426.08695652173</v>
      </c>
    </row>
    <row r="12" spans="1:9" ht="45.75" customHeight="1" x14ac:dyDescent="0.25">
      <c r="A12" s="17" t="s">
        <v>13</v>
      </c>
      <c r="B12" s="18" t="s">
        <v>12</v>
      </c>
      <c r="C12" s="19">
        <v>2869.39</v>
      </c>
      <c r="D12" s="21">
        <v>580096.65</v>
      </c>
      <c r="E12" s="21">
        <v>780000</v>
      </c>
      <c r="F12" s="21">
        <v>438320.09</v>
      </c>
      <c r="G12" s="36">
        <f t="shared" si="1"/>
        <v>56.194883333333337</v>
      </c>
      <c r="H12" s="37">
        <f>F12/D12*100</f>
        <v>75.559838175242007</v>
      </c>
    </row>
    <row r="13" spans="1:9" ht="92.25" customHeight="1" x14ac:dyDescent="0.25">
      <c r="A13" s="17" t="s">
        <v>15</v>
      </c>
      <c r="B13" s="18" t="s">
        <v>14</v>
      </c>
      <c r="C13" s="19">
        <v>26183.64</v>
      </c>
      <c r="D13" s="21">
        <v>4273.5</v>
      </c>
      <c r="E13" s="21">
        <v>4300</v>
      </c>
      <c r="F13" s="21">
        <v>0</v>
      </c>
      <c r="G13" s="36">
        <f t="shared" si="1"/>
        <v>0</v>
      </c>
      <c r="H13" s="37">
        <f>F13/D13*100</f>
        <v>0</v>
      </c>
    </row>
    <row r="14" spans="1:9" ht="92.25" customHeight="1" x14ac:dyDescent="0.25">
      <c r="A14" s="17" t="s">
        <v>266</v>
      </c>
      <c r="B14" s="18" t="s">
        <v>267</v>
      </c>
      <c r="C14" s="19"/>
      <c r="D14" s="21">
        <v>10.44</v>
      </c>
      <c r="E14" s="21">
        <v>0</v>
      </c>
      <c r="F14" s="21">
        <v>-9.52</v>
      </c>
      <c r="G14" s="36"/>
      <c r="H14" s="37">
        <f>F14/D14*100</f>
        <v>-91.187739463601531</v>
      </c>
    </row>
    <row r="15" spans="1:9" ht="92.25" customHeight="1" x14ac:dyDescent="0.25">
      <c r="A15" s="17" t="s">
        <v>312</v>
      </c>
      <c r="B15" s="18" t="s">
        <v>313</v>
      </c>
      <c r="C15" s="19"/>
      <c r="D15" s="21">
        <v>0.56000000000000005</v>
      </c>
      <c r="E15" s="21"/>
      <c r="F15" s="21"/>
      <c r="G15" s="36"/>
      <c r="H15" s="37">
        <f>F15/D15*100</f>
        <v>0</v>
      </c>
    </row>
    <row r="16" spans="1:9" ht="31.5" customHeight="1" x14ac:dyDescent="0.25">
      <c r="A16" s="14" t="s">
        <v>17</v>
      </c>
      <c r="B16" s="15" t="s">
        <v>16</v>
      </c>
      <c r="C16" s="16">
        <f>C17</f>
        <v>1625442.8399999999</v>
      </c>
      <c r="D16" s="16">
        <f t="shared" ref="D16:F16" si="3">D17</f>
        <v>6370848.1000000006</v>
      </c>
      <c r="E16" s="16">
        <f t="shared" si="3"/>
        <v>8611867</v>
      </c>
      <c r="F16" s="16">
        <f t="shared" si="3"/>
        <v>6157902.71</v>
      </c>
      <c r="G16" s="36">
        <f t="shared" si="1"/>
        <v>71.504851503164176</v>
      </c>
      <c r="H16" s="37">
        <f>F16/D16*100</f>
        <v>96.657503260829586</v>
      </c>
    </row>
    <row r="17" spans="1:8" ht="28.5" customHeight="1" x14ac:dyDescent="0.25">
      <c r="A17" s="17" t="s">
        <v>19</v>
      </c>
      <c r="B17" s="18" t="s">
        <v>18</v>
      </c>
      <c r="C17" s="19">
        <f>C19+C21+C23+C25</f>
        <v>1625442.8399999999</v>
      </c>
      <c r="D17" s="19">
        <f>D19+D21+D23+D25</f>
        <v>6370848.1000000006</v>
      </c>
      <c r="E17" s="19">
        <f>E19+E21+E23+E25</f>
        <v>8611867</v>
      </c>
      <c r="F17" s="19">
        <f>F19+F21+F23+F25</f>
        <v>6157902.71</v>
      </c>
      <c r="G17" s="36">
        <f t="shared" si="1"/>
        <v>71.504851503164176</v>
      </c>
      <c r="H17" s="37">
        <f>F17/D17*100</f>
        <v>96.657503260829586</v>
      </c>
    </row>
    <row r="18" spans="1:8" ht="106.5" customHeight="1" x14ac:dyDescent="0.25">
      <c r="A18" s="17" t="s">
        <v>290</v>
      </c>
      <c r="B18" s="18" t="s">
        <v>291</v>
      </c>
      <c r="C18" s="19"/>
      <c r="D18" s="19">
        <v>3263382.83</v>
      </c>
      <c r="E18" s="19">
        <v>4491441</v>
      </c>
      <c r="F18" s="19">
        <v>3195351.39</v>
      </c>
      <c r="G18" s="36">
        <f t="shared" si="1"/>
        <v>71.143122886396597</v>
      </c>
      <c r="H18" s="37">
        <f>F18/D18*100</f>
        <v>97.915309249819146</v>
      </c>
    </row>
    <row r="19" spans="1:8" ht="112.5" customHeight="1" x14ac:dyDescent="0.25">
      <c r="A19" s="17" t="s">
        <v>179</v>
      </c>
      <c r="B19" s="18" t="s">
        <v>183</v>
      </c>
      <c r="C19" s="19">
        <v>714045.43999999994</v>
      </c>
      <c r="D19" s="21">
        <v>3263382.83</v>
      </c>
      <c r="E19" s="21">
        <v>4491441</v>
      </c>
      <c r="F19" s="21">
        <v>3195351.39</v>
      </c>
      <c r="G19" s="36">
        <f t="shared" si="1"/>
        <v>71.143122886396597</v>
      </c>
      <c r="H19" s="37">
        <f>F19/D19*100</f>
        <v>97.915309249819146</v>
      </c>
    </row>
    <row r="20" spans="1:8" ht="112.5" customHeight="1" x14ac:dyDescent="0.25">
      <c r="A20" s="17" t="s">
        <v>292</v>
      </c>
      <c r="B20" s="18" t="s">
        <v>293</v>
      </c>
      <c r="C20" s="19"/>
      <c r="D20" s="21">
        <v>17583.7</v>
      </c>
      <c r="E20" s="21">
        <v>21407</v>
      </c>
      <c r="F20" s="21">
        <v>18260.5</v>
      </c>
      <c r="G20" s="36">
        <f t="shared" si="1"/>
        <v>85.301536880459665</v>
      </c>
      <c r="H20" s="37">
        <f>F20/D20*100</f>
        <v>103.84901926215757</v>
      </c>
    </row>
    <row r="21" spans="1:8" ht="144" customHeight="1" x14ac:dyDescent="0.25">
      <c r="A21" s="17" t="s">
        <v>180</v>
      </c>
      <c r="B21" s="18" t="s">
        <v>184</v>
      </c>
      <c r="C21" s="19">
        <v>4989.04</v>
      </c>
      <c r="D21" s="21">
        <v>17583.7</v>
      </c>
      <c r="E21" s="21">
        <v>21407</v>
      </c>
      <c r="F21" s="21">
        <v>18260.5</v>
      </c>
      <c r="G21" s="36">
        <f t="shared" si="1"/>
        <v>85.301536880459665</v>
      </c>
      <c r="H21" s="37">
        <f>F21/D21*100</f>
        <v>103.84901926215757</v>
      </c>
    </row>
    <row r="22" spans="1:8" ht="144" customHeight="1" x14ac:dyDescent="0.25">
      <c r="A22" s="17" t="s">
        <v>294</v>
      </c>
      <c r="B22" s="18" t="s">
        <v>295</v>
      </c>
      <c r="C22" s="19"/>
      <c r="D22" s="21">
        <v>3472765.74</v>
      </c>
      <c r="E22" s="21">
        <v>4657151</v>
      </c>
      <c r="F22" s="21">
        <v>3356737.57</v>
      </c>
      <c r="G22" s="36">
        <f t="shared" si="1"/>
        <v>72.077061061580352</v>
      </c>
      <c r="H22" s="37">
        <f>F22/D22*100</f>
        <v>96.658911694976567</v>
      </c>
    </row>
    <row r="23" spans="1:8" ht="125.25" customHeight="1" x14ac:dyDescent="0.25">
      <c r="A23" s="17" t="s">
        <v>181</v>
      </c>
      <c r="B23" s="18" t="s">
        <v>185</v>
      </c>
      <c r="C23" s="19">
        <v>1046937.95</v>
      </c>
      <c r="D23" s="21">
        <v>3472765.74</v>
      </c>
      <c r="E23" s="21">
        <v>4657151</v>
      </c>
      <c r="F23" s="21">
        <v>3356737.57</v>
      </c>
      <c r="G23" s="36">
        <f t="shared" si="1"/>
        <v>72.077061061580352</v>
      </c>
      <c r="H23" s="37">
        <f>F23/D23*100</f>
        <v>96.658911694976567</v>
      </c>
    </row>
    <row r="24" spans="1:8" ht="125.25" customHeight="1" x14ac:dyDescent="0.25">
      <c r="A24" s="17" t="s">
        <v>296</v>
      </c>
      <c r="B24" s="18" t="s">
        <v>297</v>
      </c>
      <c r="C24" s="19"/>
      <c r="D24" s="21">
        <v>-382884.17</v>
      </c>
      <c r="E24" s="21">
        <v>-558132</v>
      </c>
      <c r="F24" s="21">
        <v>-412446.75</v>
      </c>
      <c r="G24" s="36">
        <f t="shared" si="1"/>
        <v>73.897706994044427</v>
      </c>
      <c r="H24" s="37">
        <f>F24/D24*100</f>
        <v>107.72102435052355</v>
      </c>
    </row>
    <row r="25" spans="1:8" ht="132.75" customHeight="1" x14ac:dyDescent="0.25">
      <c r="A25" s="17" t="s">
        <v>182</v>
      </c>
      <c r="B25" s="18" t="s">
        <v>186</v>
      </c>
      <c r="C25" s="19">
        <v>-140529.59</v>
      </c>
      <c r="D25" s="21">
        <v>-382884.17</v>
      </c>
      <c r="E25" s="21">
        <v>-558132</v>
      </c>
      <c r="F25" s="21">
        <v>-412446.75</v>
      </c>
      <c r="G25" s="36">
        <f t="shared" si="1"/>
        <v>73.897706994044427</v>
      </c>
      <c r="H25" s="37">
        <f>F25/D25*100</f>
        <v>107.72102435052355</v>
      </c>
    </row>
    <row r="26" spans="1:8" ht="29.25" customHeight="1" x14ac:dyDescent="0.25">
      <c r="A26" s="14" t="s">
        <v>21</v>
      </c>
      <c r="B26" s="15" t="s">
        <v>20</v>
      </c>
      <c r="C26" s="16">
        <f>C27+C30</f>
        <v>452660.65</v>
      </c>
      <c r="D26" s="22">
        <f>D27+D30+D32</f>
        <v>407819.34</v>
      </c>
      <c r="E26" s="22">
        <f>E27+E30+E32</f>
        <v>688600</v>
      </c>
      <c r="F26" s="22">
        <f>F27+F30+F32</f>
        <v>836465.58</v>
      </c>
      <c r="G26" s="36">
        <f t="shared" si="1"/>
        <v>121.47336334591925</v>
      </c>
      <c r="H26" s="37">
        <f>F26/D26*100</f>
        <v>205.10689365541123</v>
      </c>
    </row>
    <row r="27" spans="1:8" ht="27" customHeight="1" x14ac:dyDescent="0.25">
      <c r="A27" s="17" t="s">
        <v>23</v>
      </c>
      <c r="B27" s="18" t="s">
        <v>22</v>
      </c>
      <c r="C27" s="19">
        <v>279361.99</v>
      </c>
      <c r="D27" s="21">
        <v>-2483.31</v>
      </c>
      <c r="E27" s="21"/>
      <c r="F27" s="21">
        <v>1395.6</v>
      </c>
      <c r="G27" s="36"/>
      <c r="H27" s="37">
        <f>F27/D27*100</f>
        <v>-56.199185764161541</v>
      </c>
    </row>
    <row r="28" spans="1:8" ht="27" customHeight="1" x14ac:dyDescent="0.25">
      <c r="A28" s="17" t="s">
        <v>24</v>
      </c>
      <c r="B28" s="18" t="s">
        <v>22</v>
      </c>
      <c r="C28" s="19">
        <v>279361.93</v>
      </c>
      <c r="D28" s="21">
        <v>-2483.31</v>
      </c>
      <c r="E28" s="21"/>
      <c r="F28" s="21">
        <v>1395.6</v>
      </c>
      <c r="G28" s="36"/>
      <c r="H28" s="37">
        <f>F28/D28*100</f>
        <v>-56.199185764161541</v>
      </c>
    </row>
    <row r="29" spans="1:8" ht="0.75" customHeight="1" x14ac:dyDescent="0.25">
      <c r="A29" s="17" t="s">
        <v>243</v>
      </c>
      <c r="B29" s="18" t="s">
        <v>244</v>
      </c>
      <c r="C29" s="19"/>
      <c r="D29" s="21"/>
      <c r="E29" s="21"/>
      <c r="F29" s="21"/>
      <c r="G29" s="36" t="e">
        <f t="shared" si="1"/>
        <v>#DIV/0!</v>
      </c>
      <c r="H29" s="37" t="e">
        <f>F29/D29*100</f>
        <v>#DIV/0!</v>
      </c>
    </row>
    <row r="30" spans="1:8" ht="15" customHeight="1" x14ac:dyDescent="0.25">
      <c r="A30" s="17" t="s">
        <v>26</v>
      </c>
      <c r="B30" s="18" t="s">
        <v>25</v>
      </c>
      <c r="C30" s="19">
        <v>173298.66</v>
      </c>
      <c r="D30" s="21">
        <v>109830.57</v>
      </c>
      <c r="E30" s="21">
        <v>112600</v>
      </c>
      <c r="F30" s="21">
        <v>297026.98</v>
      </c>
      <c r="G30" s="36">
        <f t="shared" si="1"/>
        <v>263.78950266429837</v>
      </c>
      <c r="H30" s="37">
        <f>F30/D30*100</f>
        <v>270.44108029303675</v>
      </c>
    </row>
    <row r="31" spans="1:8" ht="22.5" customHeight="1" x14ac:dyDescent="0.25">
      <c r="A31" s="17" t="s">
        <v>27</v>
      </c>
      <c r="B31" s="18" t="s">
        <v>25</v>
      </c>
      <c r="C31" s="19">
        <v>173298.66</v>
      </c>
      <c r="D31" s="21">
        <v>109830.57</v>
      </c>
      <c r="E31" s="21">
        <v>112600</v>
      </c>
      <c r="F31" s="21">
        <v>296026.98</v>
      </c>
      <c r="G31" s="36">
        <f t="shared" si="1"/>
        <v>262.90140319715806</v>
      </c>
      <c r="H31" s="37">
        <f>F31/D31*100</f>
        <v>269.53058697592115</v>
      </c>
    </row>
    <row r="32" spans="1:8" ht="37.5" customHeight="1" x14ac:dyDescent="0.25">
      <c r="A32" s="17" t="s">
        <v>237</v>
      </c>
      <c r="B32" s="18" t="s">
        <v>238</v>
      </c>
      <c r="C32" s="19"/>
      <c r="D32" s="21">
        <v>300472.08</v>
      </c>
      <c r="E32" s="21">
        <v>576000</v>
      </c>
      <c r="F32" s="21">
        <v>538043</v>
      </c>
      <c r="G32" s="36">
        <f t="shared" si="1"/>
        <v>93.410243055555554</v>
      </c>
      <c r="H32" s="37">
        <f>F32/D32*100</f>
        <v>179.06588858439025</v>
      </c>
    </row>
    <row r="33" spans="1:8" ht="52.5" customHeight="1" x14ac:dyDescent="0.25">
      <c r="A33" s="17" t="s">
        <v>239</v>
      </c>
      <c r="B33" s="18" t="s">
        <v>240</v>
      </c>
      <c r="C33" s="19"/>
      <c r="D33" s="21">
        <v>300472.08</v>
      </c>
      <c r="E33" s="21">
        <v>576000</v>
      </c>
      <c r="F33" s="21">
        <v>538043</v>
      </c>
      <c r="G33" s="36">
        <f t="shared" si="1"/>
        <v>93.410243055555554</v>
      </c>
      <c r="H33" s="37">
        <f>F33/D33*100</f>
        <v>179.06588858439025</v>
      </c>
    </row>
    <row r="34" spans="1:8" ht="21.75" customHeight="1" x14ac:dyDescent="0.25">
      <c r="A34" s="14" t="s">
        <v>29</v>
      </c>
      <c r="B34" s="15" t="s">
        <v>28</v>
      </c>
      <c r="C34" s="16">
        <v>71817.31</v>
      </c>
      <c r="D34" s="22">
        <f>D35</f>
        <v>260447.95</v>
      </c>
      <c r="E34" s="22">
        <f>E35</f>
        <v>354000</v>
      </c>
      <c r="F34" s="22">
        <f>F35</f>
        <v>465194.35</v>
      </c>
      <c r="G34" s="36">
        <f t="shared" si="1"/>
        <v>131.41083333333333</v>
      </c>
      <c r="H34" s="37">
        <f>F34/D34*100</f>
        <v>178.61317395663892</v>
      </c>
    </row>
    <row r="35" spans="1:8" ht="30.75" customHeight="1" x14ac:dyDescent="0.25">
      <c r="A35" s="17" t="s">
        <v>31</v>
      </c>
      <c r="B35" s="18" t="s">
        <v>30</v>
      </c>
      <c r="C35" s="19">
        <v>71817.31</v>
      </c>
      <c r="D35" s="21">
        <v>260447.95</v>
      </c>
      <c r="E35" s="21">
        <v>354000</v>
      </c>
      <c r="F35" s="21">
        <v>465194.35</v>
      </c>
      <c r="G35" s="36">
        <f t="shared" si="1"/>
        <v>131.41083333333333</v>
      </c>
      <c r="H35" s="37">
        <f>F35/D35*100</f>
        <v>178.61317395663892</v>
      </c>
    </row>
    <row r="36" spans="1:8" ht="44.25" customHeight="1" x14ac:dyDescent="0.25">
      <c r="A36" s="17" t="s">
        <v>33</v>
      </c>
      <c r="B36" s="18" t="s">
        <v>32</v>
      </c>
      <c r="C36" s="19">
        <v>71817.31</v>
      </c>
      <c r="D36" s="21">
        <v>260447.95</v>
      </c>
      <c r="E36" s="21">
        <v>354000</v>
      </c>
      <c r="F36" s="21">
        <v>465194.35</v>
      </c>
      <c r="G36" s="36">
        <f t="shared" si="1"/>
        <v>131.41083333333333</v>
      </c>
      <c r="H36" s="37">
        <f>F36/D36*100</f>
        <v>178.61317395663892</v>
      </c>
    </row>
    <row r="37" spans="1:8" ht="45" hidden="1" customHeight="1" x14ac:dyDescent="0.25">
      <c r="A37" s="17" t="s">
        <v>121</v>
      </c>
      <c r="B37" s="18" t="s">
        <v>118</v>
      </c>
      <c r="C37" s="19"/>
      <c r="D37" s="21"/>
      <c r="E37" s="21"/>
      <c r="F37" s="21"/>
      <c r="G37" s="36" t="e">
        <f t="shared" si="1"/>
        <v>#DIV/0!</v>
      </c>
      <c r="H37" s="37" t="e">
        <f>F37/D37*100</f>
        <v>#DIV/0!</v>
      </c>
    </row>
    <row r="38" spans="1:8" ht="30.75" hidden="1" customHeight="1" x14ac:dyDescent="0.25">
      <c r="A38" s="17" t="s">
        <v>122</v>
      </c>
      <c r="B38" s="18" t="s">
        <v>119</v>
      </c>
      <c r="C38" s="19"/>
      <c r="D38" s="21"/>
      <c r="E38" s="21"/>
      <c r="F38" s="21"/>
      <c r="G38" s="36" t="e">
        <f t="shared" si="1"/>
        <v>#DIV/0!</v>
      </c>
      <c r="H38" s="37" t="e">
        <f>F38/D38*100</f>
        <v>#DIV/0!</v>
      </c>
    </row>
    <row r="39" spans="1:8" ht="26.25" hidden="1" customHeight="1" x14ac:dyDescent="0.25">
      <c r="A39" s="17" t="s">
        <v>123</v>
      </c>
      <c r="B39" s="18" t="s">
        <v>120</v>
      </c>
      <c r="C39" s="19"/>
      <c r="D39" s="21"/>
      <c r="E39" s="21"/>
      <c r="F39" s="21"/>
      <c r="G39" s="36" t="e">
        <f t="shared" si="1"/>
        <v>#DIV/0!</v>
      </c>
      <c r="H39" s="37" t="e">
        <f>F39/D39*100</f>
        <v>#DIV/0!</v>
      </c>
    </row>
    <row r="40" spans="1:8" ht="45.75" customHeight="1" x14ac:dyDescent="0.25">
      <c r="A40" s="14" t="s">
        <v>35</v>
      </c>
      <c r="B40" s="15" t="s">
        <v>34</v>
      </c>
      <c r="C40" s="16">
        <f>C41</f>
        <v>403780.31</v>
      </c>
      <c r="D40" s="22">
        <f>D41+D46</f>
        <v>728072.10000000009</v>
      </c>
      <c r="E40" s="22">
        <f>E41</f>
        <v>1249608</v>
      </c>
      <c r="F40" s="22">
        <f>F41+F46</f>
        <v>752213.88</v>
      </c>
      <c r="G40" s="36">
        <f t="shared" si="1"/>
        <v>60.195987861793455</v>
      </c>
      <c r="H40" s="37">
        <f>F40/D40*100</f>
        <v>103.31585017472855</v>
      </c>
    </row>
    <row r="41" spans="1:8" ht="90" customHeight="1" x14ac:dyDescent="0.25">
      <c r="A41" s="17" t="s">
        <v>37</v>
      </c>
      <c r="B41" s="18" t="s">
        <v>36</v>
      </c>
      <c r="C41" s="19">
        <f>C42+C44</f>
        <v>403780.31</v>
      </c>
      <c r="D41" s="21">
        <f>D42+D44</f>
        <v>728072.10000000009</v>
      </c>
      <c r="E41" s="21">
        <f>E42+E44</f>
        <v>1249608</v>
      </c>
      <c r="F41" s="21">
        <f>F42+F44</f>
        <v>752213.88</v>
      </c>
      <c r="G41" s="36">
        <f t="shared" si="1"/>
        <v>60.195987861793455</v>
      </c>
      <c r="H41" s="37">
        <f>F41/D41*100</f>
        <v>103.31585017472855</v>
      </c>
    </row>
    <row r="42" spans="1:8" ht="78" customHeight="1" x14ac:dyDescent="0.25">
      <c r="A42" s="17" t="s">
        <v>39</v>
      </c>
      <c r="B42" s="18" t="s">
        <v>38</v>
      </c>
      <c r="C42" s="19">
        <v>200914.09</v>
      </c>
      <c r="D42" s="21">
        <v>442121.84</v>
      </c>
      <c r="E42" s="21">
        <v>796560</v>
      </c>
      <c r="F42" s="21">
        <v>461145</v>
      </c>
      <c r="G42" s="36">
        <f t="shared" si="1"/>
        <v>57.892060861705332</v>
      </c>
      <c r="H42" s="37">
        <f>F42/D42*100</f>
        <v>104.30269628842584</v>
      </c>
    </row>
    <row r="43" spans="1:8" ht="93" customHeight="1" x14ac:dyDescent="0.25">
      <c r="A43" s="17" t="s">
        <v>126</v>
      </c>
      <c r="B43" s="18" t="s">
        <v>40</v>
      </c>
      <c r="C43" s="19">
        <v>200914.09</v>
      </c>
      <c r="D43" s="21">
        <v>442121.84</v>
      </c>
      <c r="E43" s="21">
        <v>796560</v>
      </c>
      <c r="F43" s="21">
        <v>461145</v>
      </c>
      <c r="G43" s="36">
        <f t="shared" si="1"/>
        <v>57.892060861705332</v>
      </c>
      <c r="H43" s="37">
        <f>F43/D43*100</f>
        <v>104.30269628842584</v>
      </c>
    </row>
    <row r="44" spans="1:8" ht="90.75" customHeight="1" x14ac:dyDescent="0.25">
      <c r="A44" s="17" t="s">
        <v>42</v>
      </c>
      <c r="B44" s="18" t="s">
        <v>41</v>
      </c>
      <c r="C44" s="19">
        <v>202866.22</v>
      </c>
      <c r="D44" s="21">
        <v>285950.26</v>
      </c>
      <c r="E44" s="21">
        <v>453048</v>
      </c>
      <c r="F44" s="21">
        <v>291068.88</v>
      </c>
      <c r="G44" s="36">
        <f t="shared" si="1"/>
        <v>64.246808285214811</v>
      </c>
      <c r="H44" s="37">
        <f>F44/D44*100</f>
        <v>101.79003858922877</v>
      </c>
    </row>
    <row r="45" spans="1:8" ht="75" customHeight="1" x14ac:dyDescent="0.25">
      <c r="A45" s="17" t="s">
        <v>44</v>
      </c>
      <c r="B45" s="18" t="s">
        <v>43</v>
      </c>
      <c r="C45" s="19">
        <v>202866.22</v>
      </c>
      <c r="D45" s="21">
        <v>285950.26</v>
      </c>
      <c r="E45" s="21">
        <v>453048</v>
      </c>
      <c r="F45" s="21">
        <v>183093.38</v>
      </c>
      <c r="G45" s="36">
        <f t="shared" si="1"/>
        <v>40.413682435415232</v>
      </c>
      <c r="H45" s="37">
        <f>F45/D45*100</f>
        <v>64.029800147759957</v>
      </c>
    </row>
    <row r="46" spans="1:8" ht="32.25" hidden="1" customHeight="1" x14ac:dyDescent="0.25">
      <c r="A46" s="17" t="s">
        <v>46</v>
      </c>
      <c r="B46" s="18" t="s">
        <v>45</v>
      </c>
      <c r="C46" s="19"/>
      <c r="D46" s="21"/>
      <c r="E46" s="21"/>
      <c r="F46" s="21"/>
      <c r="G46" s="36" t="e">
        <f t="shared" si="1"/>
        <v>#DIV/0!</v>
      </c>
      <c r="H46" s="37" t="e">
        <f>F46/D46*100</f>
        <v>#DIV/0!</v>
      </c>
    </row>
    <row r="47" spans="1:8" ht="61.5" hidden="1" customHeight="1" x14ac:dyDescent="0.25">
      <c r="A47" s="17" t="s">
        <v>48</v>
      </c>
      <c r="B47" s="18" t="s">
        <v>47</v>
      </c>
      <c r="C47" s="19"/>
      <c r="D47" s="21"/>
      <c r="E47" s="21"/>
      <c r="F47" s="21"/>
      <c r="G47" s="36" t="e">
        <f t="shared" si="1"/>
        <v>#DIV/0!</v>
      </c>
      <c r="H47" s="37" t="e">
        <f>F47/D47*100</f>
        <v>#DIV/0!</v>
      </c>
    </row>
    <row r="48" spans="1:8" ht="64.5" hidden="1" customHeight="1" x14ac:dyDescent="0.25">
      <c r="A48" s="17" t="s">
        <v>50</v>
      </c>
      <c r="B48" s="18" t="s">
        <v>49</v>
      </c>
      <c r="C48" s="19"/>
      <c r="D48" s="21"/>
      <c r="E48" s="21"/>
      <c r="F48" s="21"/>
      <c r="G48" s="36" t="e">
        <f t="shared" si="1"/>
        <v>#DIV/0!</v>
      </c>
      <c r="H48" s="37" t="e">
        <f>F48/D48*100</f>
        <v>#DIV/0!</v>
      </c>
    </row>
    <row r="49" spans="1:9" ht="39" customHeight="1" x14ac:dyDescent="0.25">
      <c r="A49" s="14" t="s">
        <v>52</v>
      </c>
      <c r="B49" s="15" t="s">
        <v>51</v>
      </c>
      <c r="C49" s="16">
        <f>C50</f>
        <v>134122.35999999999</v>
      </c>
      <c r="D49" s="22">
        <f>D50</f>
        <v>133405.01</v>
      </c>
      <c r="E49" s="22">
        <f>E50</f>
        <v>179600</v>
      </c>
      <c r="F49" s="22">
        <f>F50</f>
        <v>250822.6</v>
      </c>
      <c r="G49" s="36">
        <f t="shared" si="1"/>
        <v>139.65623608017819</v>
      </c>
      <c r="H49" s="37">
        <f>F49/D49*100</f>
        <v>188.01587736472564</v>
      </c>
    </row>
    <row r="50" spans="1:9" ht="22.5" customHeight="1" x14ac:dyDescent="0.25">
      <c r="A50" s="17" t="s">
        <v>54</v>
      </c>
      <c r="B50" s="18" t="s">
        <v>53</v>
      </c>
      <c r="C50" s="19">
        <f>C51+C53+C54</f>
        <v>134122.35999999999</v>
      </c>
      <c r="D50" s="21">
        <f>D51+D53+D54</f>
        <v>133405.01</v>
      </c>
      <c r="E50" s="21">
        <f>E51+E53+E54</f>
        <v>179600</v>
      </c>
      <c r="F50" s="21">
        <f>F51+F53+F54</f>
        <v>250822.6</v>
      </c>
      <c r="G50" s="36">
        <f t="shared" si="1"/>
        <v>139.65623608017819</v>
      </c>
      <c r="H50" s="37">
        <f>F50/D50*100</f>
        <v>188.01587736472564</v>
      </c>
    </row>
    <row r="51" spans="1:9" ht="27" customHeight="1" x14ac:dyDescent="0.25">
      <c r="A51" s="17" t="s">
        <v>56</v>
      </c>
      <c r="B51" s="18" t="s">
        <v>55</v>
      </c>
      <c r="C51" s="19">
        <v>38453.51</v>
      </c>
      <c r="D51" s="21">
        <v>49001.48</v>
      </c>
      <c r="E51" s="21">
        <v>81500</v>
      </c>
      <c r="F51" s="21">
        <v>61047.72</v>
      </c>
      <c r="G51" s="36">
        <f t="shared" si="1"/>
        <v>74.905177914110439</v>
      </c>
      <c r="H51" s="37">
        <f>F51/D51*100</f>
        <v>124.58342074565911</v>
      </c>
    </row>
    <row r="52" spans="1:9" ht="27" hidden="1" customHeight="1" x14ac:dyDescent="0.25">
      <c r="A52" s="17" t="s">
        <v>58</v>
      </c>
      <c r="B52" s="18" t="s">
        <v>57</v>
      </c>
      <c r="C52" s="19"/>
      <c r="D52" s="21"/>
      <c r="E52" s="21"/>
      <c r="F52" s="21"/>
      <c r="G52" s="36" t="e">
        <f t="shared" si="1"/>
        <v>#DIV/0!</v>
      </c>
      <c r="H52" s="37" t="e">
        <f>F52/D52*100</f>
        <v>#DIV/0!</v>
      </c>
    </row>
    <row r="53" spans="1:9" ht="15" customHeight="1" x14ac:dyDescent="0.25">
      <c r="A53" s="17" t="s">
        <v>60</v>
      </c>
      <c r="B53" s="18" t="s">
        <v>59</v>
      </c>
      <c r="C53" s="19">
        <v>60106.64</v>
      </c>
      <c r="D53" s="21"/>
      <c r="E53" s="21">
        <v>100</v>
      </c>
      <c r="F53" s="21"/>
      <c r="G53" s="36"/>
      <c r="H53" s="37"/>
    </row>
    <row r="54" spans="1:9" ht="21" customHeight="1" x14ac:dyDescent="0.25">
      <c r="A54" s="17" t="s">
        <v>62</v>
      </c>
      <c r="B54" s="18" t="s">
        <v>61</v>
      </c>
      <c r="C54" s="19">
        <f>C55+C56</f>
        <v>35562.21</v>
      </c>
      <c r="D54" s="21">
        <f>D55+D56</f>
        <v>84403.53</v>
      </c>
      <c r="E54" s="21">
        <v>98000</v>
      </c>
      <c r="F54" s="21">
        <f>F55+F56</f>
        <v>189774.88</v>
      </c>
      <c r="G54" s="36">
        <f t="shared" si="1"/>
        <v>193.64783673469387</v>
      </c>
      <c r="H54" s="37">
        <f>F54/D54*100</f>
        <v>224.8423496031505</v>
      </c>
    </row>
    <row r="55" spans="1:9" ht="15" customHeight="1" x14ac:dyDescent="0.25">
      <c r="A55" s="17" t="s">
        <v>129</v>
      </c>
      <c r="B55" s="18" t="s">
        <v>134</v>
      </c>
      <c r="C55" s="19">
        <v>35173.769999999997</v>
      </c>
      <c r="D55" s="21">
        <v>1968.25</v>
      </c>
      <c r="E55" s="21">
        <v>2000</v>
      </c>
      <c r="F55" s="21">
        <v>112419.06</v>
      </c>
      <c r="G55" s="36">
        <f t="shared" si="1"/>
        <v>5620.9530000000004</v>
      </c>
      <c r="H55" s="37">
        <f>F55/D55*100</f>
        <v>5711.6250476311443</v>
      </c>
    </row>
    <row r="56" spans="1:9" ht="15" customHeight="1" x14ac:dyDescent="0.25">
      <c r="A56" s="17" t="s">
        <v>133</v>
      </c>
      <c r="B56" s="18" t="s">
        <v>135</v>
      </c>
      <c r="C56" s="19">
        <v>388.44</v>
      </c>
      <c r="D56" s="21">
        <v>82435.28</v>
      </c>
      <c r="E56" s="21">
        <v>96000</v>
      </c>
      <c r="F56" s="21">
        <v>77355.820000000007</v>
      </c>
      <c r="G56" s="36">
        <f t="shared" si="1"/>
        <v>80.57897916666667</v>
      </c>
      <c r="H56" s="37">
        <f>F56/D56*100</f>
        <v>93.838244984429011</v>
      </c>
    </row>
    <row r="57" spans="1:9" ht="29.25" customHeight="1" x14ac:dyDescent="0.3">
      <c r="A57" s="14" t="s">
        <v>64</v>
      </c>
      <c r="B57" s="15" t="s">
        <v>63</v>
      </c>
      <c r="C57" s="16">
        <f>C58</f>
        <v>7416.22</v>
      </c>
      <c r="D57" s="23">
        <f>D58</f>
        <v>148849.96000000002</v>
      </c>
      <c r="E57" s="23">
        <f>E58</f>
        <v>149600</v>
      </c>
      <c r="F57" s="23">
        <f>F58</f>
        <v>105903.89</v>
      </c>
      <c r="G57" s="36">
        <f t="shared" si="1"/>
        <v>70.79137032085562</v>
      </c>
      <c r="H57" s="37">
        <f>F57/D57*100</f>
        <v>71.148080926592101</v>
      </c>
    </row>
    <row r="58" spans="1:9" ht="23.25" customHeight="1" x14ac:dyDescent="0.25">
      <c r="A58" s="17" t="s">
        <v>66</v>
      </c>
      <c r="B58" s="18" t="s">
        <v>65</v>
      </c>
      <c r="C58" s="19">
        <v>7416.22</v>
      </c>
      <c r="D58" s="21">
        <f>D59+D61</f>
        <v>148849.96000000002</v>
      </c>
      <c r="E58" s="21">
        <f>E59+E61</f>
        <v>149600</v>
      </c>
      <c r="F58" s="21">
        <f>F59</f>
        <v>105903.89</v>
      </c>
      <c r="G58" s="36">
        <f t="shared" si="1"/>
        <v>70.79137032085562</v>
      </c>
      <c r="H58" s="37">
        <f>F58/D58*100</f>
        <v>71.148080926592101</v>
      </c>
    </row>
    <row r="59" spans="1:9" ht="30.75" customHeight="1" x14ac:dyDescent="0.25">
      <c r="A59" s="17" t="s">
        <v>188</v>
      </c>
      <c r="B59" s="18" t="s">
        <v>190</v>
      </c>
      <c r="C59" s="19"/>
      <c r="D59" s="21">
        <v>85849.96</v>
      </c>
      <c r="E59" s="21">
        <v>144600</v>
      </c>
      <c r="F59" s="21">
        <v>105903.89</v>
      </c>
      <c r="G59" s="36">
        <f t="shared" si="1"/>
        <v>73.23920470262793</v>
      </c>
      <c r="H59" s="37">
        <f>F59/D59*100</f>
        <v>123.35927704567362</v>
      </c>
    </row>
    <row r="60" spans="1:9" ht="33" customHeight="1" x14ac:dyDescent="0.25">
      <c r="A60" s="17" t="s">
        <v>189</v>
      </c>
      <c r="B60" s="18" t="s">
        <v>191</v>
      </c>
      <c r="C60" s="19"/>
      <c r="D60" s="21">
        <v>85849.96</v>
      </c>
      <c r="E60" s="21">
        <v>144600</v>
      </c>
      <c r="F60" s="21">
        <v>105903.89</v>
      </c>
      <c r="G60" s="36">
        <f t="shared" si="1"/>
        <v>73.23920470262793</v>
      </c>
      <c r="H60" s="37">
        <f>F60/D60*100</f>
        <v>123.35927704567362</v>
      </c>
    </row>
    <row r="61" spans="1:9" ht="15" customHeight="1" x14ac:dyDescent="0.25">
      <c r="A61" s="17" t="s">
        <v>68</v>
      </c>
      <c r="B61" s="18" t="s">
        <v>67</v>
      </c>
      <c r="C61" s="19">
        <v>7416.22</v>
      </c>
      <c r="D61" s="21">
        <v>63000</v>
      </c>
      <c r="E61" s="21">
        <v>5000</v>
      </c>
      <c r="F61" s="21"/>
      <c r="G61" s="36"/>
      <c r="H61" s="37"/>
    </row>
    <row r="62" spans="1:9" ht="27" customHeight="1" x14ac:dyDescent="0.25">
      <c r="A62" s="17" t="s">
        <v>70</v>
      </c>
      <c r="B62" s="18" t="s">
        <v>69</v>
      </c>
      <c r="C62" s="19">
        <v>7416.22</v>
      </c>
      <c r="D62" s="21">
        <v>63000</v>
      </c>
      <c r="E62" s="21">
        <v>5000</v>
      </c>
      <c r="F62" s="21"/>
      <c r="G62" s="36"/>
      <c r="H62" s="37"/>
    </row>
    <row r="63" spans="1:9" ht="31.5" customHeight="1" x14ac:dyDescent="0.25">
      <c r="A63" s="14" t="s">
        <v>72</v>
      </c>
      <c r="B63" s="15" t="s">
        <v>71</v>
      </c>
      <c r="C63" s="16">
        <f>C67</f>
        <v>7438.61</v>
      </c>
      <c r="D63" s="22">
        <f>D67</f>
        <v>6240000.3099999996</v>
      </c>
      <c r="E63" s="22">
        <f>E67+E64</f>
        <v>21193927.460000001</v>
      </c>
      <c r="F63" s="22">
        <f>F67</f>
        <v>702261.43</v>
      </c>
      <c r="G63" s="36">
        <f t="shared" si="1"/>
        <v>3.3135030367797627</v>
      </c>
      <c r="H63" s="37"/>
      <c r="I63" s="10"/>
    </row>
    <row r="64" spans="1:9" ht="93.75" customHeight="1" x14ac:dyDescent="0.25">
      <c r="A64" s="17" t="s">
        <v>272</v>
      </c>
      <c r="B64" s="18" t="s">
        <v>273</v>
      </c>
      <c r="C64" s="16"/>
      <c r="D64" s="22"/>
      <c r="E64" s="21">
        <v>7193927.46</v>
      </c>
      <c r="F64" s="22"/>
      <c r="G64" s="36"/>
      <c r="H64" s="37"/>
      <c r="I64" s="10"/>
    </row>
    <row r="65" spans="1:9" ht="112.5" customHeight="1" x14ac:dyDescent="0.25">
      <c r="A65" s="17" t="s">
        <v>274</v>
      </c>
      <c r="B65" s="18" t="s">
        <v>275</v>
      </c>
      <c r="C65" s="16"/>
      <c r="D65" s="22"/>
      <c r="E65" s="21">
        <v>7193927.46</v>
      </c>
      <c r="F65" s="22"/>
      <c r="G65" s="36"/>
      <c r="H65" s="37"/>
      <c r="I65" s="10"/>
    </row>
    <row r="66" spans="1:9" ht="99.75" customHeight="1" x14ac:dyDescent="0.25">
      <c r="A66" s="17" t="s">
        <v>276</v>
      </c>
      <c r="B66" s="18" t="s">
        <v>277</v>
      </c>
      <c r="C66" s="16"/>
      <c r="D66" s="22"/>
      <c r="E66" s="21">
        <v>7193927.46</v>
      </c>
      <c r="F66" s="22"/>
      <c r="G66" s="36"/>
      <c r="H66" s="37"/>
      <c r="I66" s="10"/>
    </row>
    <row r="67" spans="1:9" ht="30.75" customHeight="1" x14ac:dyDescent="0.25">
      <c r="A67" s="17" t="s">
        <v>74</v>
      </c>
      <c r="B67" s="18" t="s">
        <v>73</v>
      </c>
      <c r="C67" s="19">
        <v>7438.61</v>
      </c>
      <c r="D67" s="21">
        <v>6240000.3099999996</v>
      </c>
      <c r="E67" s="21">
        <v>14000000</v>
      </c>
      <c r="F67" s="21">
        <v>702261.43</v>
      </c>
      <c r="G67" s="36">
        <f t="shared" si="1"/>
        <v>5.0161530714285716</v>
      </c>
      <c r="H67" s="37">
        <f>F67/D67*100</f>
        <v>11.254189024230996</v>
      </c>
    </row>
    <row r="68" spans="1:9" ht="30.75" customHeight="1" x14ac:dyDescent="0.25">
      <c r="A68" s="17" t="s">
        <v>76</v>
      </c>
      <c r="B68" s="18" t="s">
        <v>75</v>
      </c>
      <c r="C68" s="19">
        <v>7438.61</v>
      </c>
      <c r="D68" s="21">
        <v>6240000.3099999996</v>
      </c>
      <c r="E68" s="21">
        <v>14000000</v>
      </c>
      <c r="F68" s="21">
        <v>702261.43</v>
      </c>
      <c r="G68" s="36">
        <f t="shared" si="1"/>
        <v>5.0161530714285716</v>
      </c>
      <c r="H68" s="37">
        <f>F68/D68*100</f>
        <v>11.254189024230996</v>
      </c>
    </row>
    <row r="69" spans="1:9" ht="47.25" customHeight="1" x14ac:dyDescent="0.25">
      <c r="A69" s="17" t="s">
        <v>130</v>
      </c>
      <c r="B69" s="18" t="s">
        <v>77</v>
      </c>
      <c r="C69" s="19">
        <v>7438.61</v>
      </c>
      <c r="D69" s="21">
        <v>6240000.3099999996</v>
      </c>
      <c r="E69" s="21">
        <v>14000000</v>
      </c>
      <c r="F69" s="21">
        <v>702261.43</v>
      </c>
      <c r="G69" s="36">
        <f t="shared" si="1"/>
        <v>5.0161530714285716</v>
      </c>
      <c r="H69" s="37">
        <f>F69/D69*100</f>
        <v>11.254189024230996</v>
      </c>
    </row>
    <row r="70" spans="1:9" ht="27" customHeight="1" x14ac:dyDescent="0.25">
      <c r="A70" s="14" t="s">
        <v>79</v>
      </c>
      <c r="B70" s="15" t="s">
        <v>78</v>
      </c>
      <c r="C70" s="16" t="e">
        <f>#REF!+#REF!+#REF!+#REF!</f>
        <v>#REF!</v>
      </c>
      <c r="D70" s="22">
        <f>D71+D73+D75+D77+D79+D85+D89+D91+D93+D95+D97+D100+D107</f>
        <v>659764.65999999992</v>
      </c>
      <c r="E70" s="22">
        <f>E71+E73++E75+E78+E85+E91+E93+E95+E99+E100</f>
        <v>470000</v>
      </c>
      <c r="F70" s="22">
        <f>F71+F73+F75+F77+F79+F81+F83+F85+F89+F91+F93+F95+F97</f>
        <v>430042.22</v>
      </c>
      <c r="G70" s="36">
        <f t="shared" si="1"/>
        <v>91.498344680851062</v>
      </c>
      <c r="H70" s="37">
        <f>F70/D70*100</f>
        <v>65.181154140629488</v>
      </c>
    </row>
    <row r="71" spans="1:9" ht="50.25" customHeight="1" x14ac:dyDescent="0.25">
      <c r="A71" s="17" t="s">
        <v>192</v>
      </c>
      <c r="B71" s="18" t="s">
        <v>246</v>
      </c>
      <c r="C71" s="19"/>
      <c r="D71" s="21">
        <v>22942.5</v>
      </c>
      <c r="E71" s="21">
        <v>35000</v>
      </c>
      <c r="F71" s="21">
        <v>9345.1</v>
      </c>
      <c r="G71" s="36">
        <f t="shared" si="1"/>
        <v>26.700285714285716</v>
      </c>
      <c r="H71" s="37">
        <f>F71/D71*100</f>
        <v>40.732701318513676</v>
      </c>
    </row>
    <row r="72" spans="1:9" ht="99.75" customHeight="1" x14ac:dyDescent="0.25">
      <c r="A72" s="17" t="s">
        <v>193</v>
      </c>
      <c r="B72" s="18" t="s">
        <v>247</v>
      </c>
      <c r="C72" s="19"/>
      <c r="D72" s="21">
        <v>22942.5</v>
      </c>
      <c r="E72" s="21">
        <v>35000</v>
      </c>
      <c r="F72" s="21">
        <v>9345.1</v>
      </c>
      <c r="G72" s="36">
        <f t="shared" si="1"/>
        <v>26.700285714285716</v>
      </c>
      <c r="H72" s="37">
        <f>F72/D72*100</f>
        <v>40.732701318513676</v>
      </c>
    </row>
    <row r="73" spans="1:9" ht="88.5" customHeight="1" x14ac:dyDescent="0.25">
      <c r="A73" s="17" t="s">
        <v>194</v>
      </c>
      <c r="B73" s="18" t="s">
        <v>248</v>
      </c>
      <c r="C73" s="19"/>
      <c r="D73" s="21">
        <v>24649.97</v>
      </c>
      <c r="E73" s="21">
        <v>32000</v>
      </c>
      <c r="F73" s="21">
        <v>9515.2999999999993</v>
      </c>
      <c r="G73" s="36">
        <f t="shared" si="1"/>
        <v>29.735312499999999</v>
      </c>
      <c r="H73" s="37">
        <f>F73/D73*100</f>
        <v>38.601669697772444</v>
      </c>
    </row>
    <row r="74" spans="1:9" ht="107.25" customHeight="1" x14ac:dyDescent="0.25">
      <c r="A74" s="17" t="s">
        <v>195</v>
      </c>
      <c r="B74" s="18" t="s">
        <v>249</v>
      </c>
      <c r="C74" s="19"/>
      <c r="D74" s="21">
        <v>24649.97</v>
      </c>
      <c r="E74" s="21">
        <v>32000</v>
      </c>
      <c r="F74" s="21">
        <v>9515.2999999999993</v>
      </c>
      <c r="G74" s="36">
        <f t="shared" si="1"/>
        <v>29.735312499999999</v>
      </c>
      <c r="H74" s="37">
        <f>F74/D74*100</f>
        <v>38.601669697772444</v>
      </c>
    </row>
    <row r="75" spans="1:9" ht="74.25" customHeight="1" x14ac:dyDescent="0.25">
      <c r="A75" s="17" t="s">
        <v>196</v>
      </c>
      <c r="B75" s="18" t="s">
        <v>278</v>
      </c>
      <c r="C75" s="19"/>
      <c r="D75" s="21">
        <v>6720.99</v>
      </c>
      <c r="E75" s="21">
        <v>15000</v>
      </c>
      <c r="F75" s="21">
        <v>3550.01</v>
      </c>
      <c r="G75" s="36">
        <f t="shared" si="1"/>
        <v>23.666733333333333</v>
      </c>
      <c r="H75" s="37">
        <f>F75/D75*100</f>
        <v>52.819748281131204</v>
      </c>
    </row>
    <row r="76" spans="1:9" ht="81.75" customHeight="1" x14ac:dyDescent="0.25">
      <c r="A76" s="17" t="s">
        <v>197</v>
      </c>
      <c r="B76" s="18" t="s">
        <v>279</v>
      </c>
      <c r="C76" s="19"/>
      <c r="D76" s="21">
        <v>6720.99</v>
      </c>
      <c r="E76" s="21">
        <v>15000</v>
      </c>
      <c r="F76" s="21">
        <v>3550.01</v>
      </c>
      <c r="G76" s="36">
        <f t="shared" si="1"/>
        <v>23.666733333333333</v>
      </c>
      <c r="H76" s="37">
        <f>F76/D76*100</f>
        <v>52.819748281131204</v>
      </c>
    </row>
    <row r="77" spans="1:9" ht="81.75" customHeight="1" x14ac:dyDescent="0.25">
      <c r="A77" s="17" t="s">
        <v>213</v>
      </c>
      <c r="B77" s="18" t="s">
        <v>289</v>
      </c>
      <c r="C77" s="19"/>
      <c r="D77" s="21">
        <v>30000</v>
      </c>
      <c r="E77" s="21"/>
      <c r="F77" s="21">
        <v>-2000</v>
      </c>
      <c r="G77" s="36"/>
      <c r="H77" s="37">
        <f t="shared" ref="H77:H145" si="4">F77/D77*100</f>
        <v>-6.666666666666667</v>
      </c>
    </row>
    <row r="78" spans="1:9" ht="96" customHeight="1" x14ac:dyDescent="0.25">
      <c r="A78" s="17" t="s">
        <v>214</v>
      </c>
      <c r="B78" s="18" t="s">
        <v>250</v>
      </c>
      <c r="C78" s="19"/>
      <c r="D78" s="21">
        <v>30000</v>
      </c>
      <c r="E78" s="21"/>
      <c r="F78" s="21">
        <v>-2000</v>
      </c>
      <c r="G78" s="36"/>
      <c r="H78" s="37">
        <f t="shared" si="4"/>
        <v>-6.666666666666667</v>
      </c>
    </row>
    <row r="79" spans="1:9" ht="96" customHeight="1" x14ac:dyDescent="0.25">
      <c r="A79" s="17" t="s">
        <v>306</v>
      </c>
      <c r="B79" s="18" t="s">
        <v>307</v>
      </c>
      <c r="C79" s="19"/>
      <c r="D79" s="21">
        <v>6000</v>
      </c>
      <c r="E79" s="21"/>
      <c r="F79" s="21">
        <v>2000</v>
      </c>
      <c r="G79" s="36"/>
      <c r="H79" s="37">
        <f t="shared" si="4"/>
        <v>33.333333333333329</v>
      </c>
    </row>
    <row r="80" spans="1:9" ht="96" customHeight="1" x14ac:dyDescent="0.25">
      <c r="A80" s="17" t="s">
        <v>308</v>
      </c>
      <c r="B80" s="18" t="s">
        <v>309</v>
      </c>
      <c r="C80" s="19"/>
      <c r="D80" s="21">
        <v>6000</v>
      </c>
      <c r="E80" s="21"/>
      <c r="F80" s="21">
        <v>2000</v>
      </c>
      <c r="G80" s="36"/>
      <c r="H80" s="37">
        <f t="shared" si="4"/>
        <v>33.333333333333329</v>
      </c>
    </row>
    <row r="81" spans="1:8" ht="96" customHeight="1" x14ac:dyDescent="0.25">
      <c r="A81" s="17" t="s">
        <v>314</v>
      </c>
      <c r="B81" s="18" t="s">
        <v>316</v>
      </c>
      <c r="C81" s="19"/>
      <c r="D81" s="21"/>
      <c r="E81" s="21"/>
      <c r="F81" s="21">
        <v>2000</v>
      </c>
      <c r="G81" s="36"/>
      <c r="H81" s="37"/>
    </row>
    <row r="82" spans="1:8" ht="96" customHeight="1" x14ac:dyDescent="0.25">
      <c r="A82" s="17" t="s">
        <v>315</v>
      </c>
      <c r="B82" s="18" t="s">
        <v>317</v>
      </c>
      <c r="C82" s="19"/>
      <c r="D82" s="21"/>
      <c r="E82" s="21"/>
      <c r="F82" s="21">
        <v>2000</v>
      </c>
      <c r="G82" s="36"/>
      <c r="H82" s="37"/>
    </row>
    <row r="83" spans="1:8" ht="96" customHeight="1" x14ac:dyDescent="0.25">
      <c r="A83" s="17" t="s">
        <v>298</v>
      </c>
      <c r="B83" s="18" t="s">
        <v>300</v>
      </c>
      <c r="C83" s="19"/>
      <c r="D83" s="21"/>
      <c r="E83" s="21"/>
      <c r="F83" s="21">
        <v>21100</v>
      </c>
      <c r="G83" s="36"/>
      <c r="H83" s="37"/>
    </row>
    <row r="84" spans="1:8" ht="96" customHeight="1" x14ac:dyDescent="0.25">
      <c r="A84" s="17" t="s">
        <v>299</v>
      </c>
      <c r="B84" s="18" t="s">
        <v>301</v>
      </c>
      <c r="C84" s="19"/>
      <c r="D84" s="21"/>
      <c r="E84" s="21"/>
      <c r="F84" s="21">
        <v>21100</v>
      </c>
      <c r="G84" s="36"/>
      <c r="H84" s="37"/>
    </row>
    <row r="85" spans="1:8" ht="81.75" customHeight="1" x14ac:dyDescent="0.25">
      <c r="A85" s="17" t="s">
        <v>215</v>
      </c>
      <c r="B85" s="18" t="s">
        <v>280</v>
      </c>
      <c r="C85" s="19"/>
      <c r="D85" s="21">
        <v>9000</v>
      </c>
      <c r="E85" s="21">
        <v>25000</v>
      </c>
      <c r="F85" s="21">
        <v>3500</v>
      </c>
      <c r="G85" s="36">
        <f t="shared" ref="G85:G145" si="5">F85/E85*100</f>
        <v>14.000000000000002</v>
      </c>
      <c r="H85" s="37">
        <f t="shared" si="4"/>
        <v>38.888888888888893</v>
      </c>
    </row>
    <row r="86" spans="1:8" ht="118.5" customHeight="1" x14ac:dyDescent="0.25">
      <c r="A86" s="17" t="s">
        <v>216</v>
      </c>
      <c r="B86" s="18" t="s">
        <v>281</v>
      </c>
      <c r="C86" s="19"/>
      <c r="D86" s="21">
        <v>9000</v>
      </c>
      <c r="E86" s="21">
        <v>25000</v>
      </c>
      <c r="F86" s="21">
        <v>3500</v>
      </c>
      <c r="G86" s="36">
        <f t="shared" si="5"/>
        <v>14.000000000000002</v>
      </c>
      <c r="H86" s="37">
        <f t="shared" si="4"/>
        <v>38.888888888888893</v>
      </c>
    </row>
    <row r="87" spans="1:8" ht="75" hidden="1" customHeight="1" x14ac:dyDescent="0.25">
      <c r="A87" s="17" t="s">
        <v>198</v>
      </c>
      <c r="B87" s="18" t="s">
        <v>282</v>
      </c>
      <c r="C87" s="19"/>
      <c r="D87" s="21"/>
      <c r="E87" s="21"/>
      <c r="F87" s="21"/>
      <c r="G87" s="36"/>
      <c r="H87" s="37"/>
    </row>
    <row r="88" spans="1:8" ht="122.25" hidden="1" customHeight="1" x14ac:dyDescent="0.25">
      <c r="A88" s="17" t="s">
        <v>199</v>
      </c>
      <c r="B88" s="18" t="s">
        <v>284</v>
      </c>
      <c r="C88" s="19"/>
      <c r="D88" s="21"/>
      <c r="E88" s="21"/>
      <c r="F88" s="21"/>
      <c r="G88" s="36"/>
      <c r="H88" s="37"/>
    </row>
    <row r="89" spans="1:8" ht="78.75" customHeight="1" x14ac:dyDescent="0.25">
      <c r="A89" s="17" t="s">
        <v>217</v>
      </c>
      <c r="B89" s="18" t="s">
        <v>283</v>
      </c>
      <c r="C89" s="19"/>
      <c r="D89" s="21">
        <v>4003</v>
      </c>
      <c r="E89" s="21"/>
      <c r="F89" s="21">
        <v>3075.36</v>
      </c>
      <c r="G89" s="36"/>
      <c r="H89" s="37">
        <f t="shared" si="4"/>
        <v>76.826380214838878</v>
      </c>
    </row>
    <row r="90" spans="1:8" ht="95.25" customHeight="1" x14ac:dyDescent="0.25">
      <c r="A90" s="17" t="s">
        <v>218</v>
      </c>
      <c r="B90" s="18" t="s">
        <v>288</v>
      </c>
      <c r="C90" s="19"/>
      <c r="D90" s="21">
        <v>4003</v>
      </c>
      <c r="E90" s="21"/>
      <c r="F90" s="21">
        <v>3075.36</v>
      </c>
      <c r="G90" s="36"/>
      <c r="H90" s="37">
        <f t="shared" si="4"/>
        <v>76.826380214838878</v>
      </c>
    </row>
    <row r="91" spans="1:8" ht="95.25" customHeight="1" x14ac:dyDescent="0.25">
      <c r="A91" s="17" t="s">
        <v>219</v>
      </c>
      <c r="B91" s="18" t="s">
        <v>285</v>
      </c>
      <c r="C91" s="19"/>
      <c r="D91" s="21">
        <v>26000.65</v>
      </c>
      <c r="E91" s="21">
        <v>35000</v>
      </c>
      <c r="F91" s="21">
        <v>24854.78</v>
      </c>
      <c r="G91" s="36">
        <f t="shared" si="5"/>
        <v>71.013657142857141</v>
      </c>
      <c r="H91" s="37">
        <f t="shared" si="4"/>
        <v>95.592917869360946</v>
      </c>
    </row>
    <row r="92" spans="1:8" ht="95.25" customHeight="1" x14ac:dyDescent="0.25">
      <c r="A92" s="17" t="s">
        <v>220</v>
      </c>
      <c r="B92" s="18" t="s">
        <v>286</v>
      </c>
      <c r="C92" s="19"/>
      <c r="D92" s="21">
        <v>26000.65</v>
      </c>
      <c r="E92" s="21">
        <v>35000</v>
      </c>
      <c r="F92" s="21">
        <v>24854.78</v>
      </c>
      <c r="G92" s="36">
        <f t="shared" si="5"/>
        <v>71.013657142857141</v>
      </c>
      <c r="H92" s="37">
        <f t="shared" si="4"/>
        <v>95.592917869360946</v>
      </c>
    </row>
    <row r="93" spans="1:8" ht="75" customHeight="1" x14ac:dyDescent="0.25">
      <c r="A93" s="17" t="s">
        <v>200</v>
      </c>
      <c r="B93" s="18" t="s">
        <v>287</v>
      </c>
      <c r="C93" s="19"/>
      <c r="D93" s="21">
        <v>34898.199999999997</v>
      </c>
      <c r="E93" s="21">
        <v>47000</v>
      </c>
      <c r="F93" s="21">
        <v>333737.06</v>
      </c>
      <c r="G93" s="36">
        <f t="shared" si="5"/>
        <v>710.0788510638298</v>
      </c>
      <c r="H93" s="37">
        <f t="shared" si="4"/>
        <v>956.31597045119815</v>
      </c>
    </row>
    <row r="94" spans="1:8" ht="99" customHeight="1" x14ac:dyDescent="0.25">
      <c r="A94" s="17" t="s">
        <v>201</v>
      </c>
      <c r="B94" s="18" t="s">
        <v>251</v>
      </c>
      <c r="C94" s="19"/>
      <c r="D94" s="21">
        <v>34898.199999999997</v>
      </c>
      <c r="E94" s="21">
        <v>47000</v>
      </c>
      <c r="F94" s="21">
        <v>333737.06</v>
      </c>
      <c r="G94" s="36">
        <f t="shared" si="5"/>
        <v>710.0788510638298</v>
      </c>
      <c r="H94" s="37">
        <f t="shared" si="4"/>
        <v>956.31597045119815</v>
      </c>
    </row>
    <row r="95" spans="1:8" ht="144.75" customHeight="1" x14ac:dyDescent="0.25">
      <c r="A95" s="17" t="s">
        <v>221</v>
      </c>
      <c r="B95" s="18" t="s">
        <v>223</v>
      </c>
      <c r="C95" s="19"/>
      <c r="D95" s="21">
        <v>125000</v>
      </c>
      <c r="E95" s="21">
        <v>279000</v>
      </c>
      <c r="F95" s="21">
        <v>-1509.49</v>
      </c>
      <c r="G95" s="36">
        <f t="shared" si="5"/>
        <v>-0.54103584229390678</v>
      </c>
      <c r="H95" s="37">
        <f t="shared" si="4"/>
        <v>-1.207592</v>
      </c>
    </row>
    <row r="96" spans="1:8" ht="156.75" customHeight="1" x14ac:dyDescent="0.25">
      <c r="A96" s="17" t="s">
        <v>222</v>
      </c>
      <c r="B96" s="18" t="s">
        <v>224</v>
      </c>
      <c r="C96" s="19"/>
      <c r="D96" s="21">
        <v>125000</v>
      </c>
      <c r="E96" s="21">
        <v>279000</v>
      </c>
      <c r="F96" s="21">
        <v>-1509.49</v>
      </c>
      <c r="G96" s="36">
        <f t="shared" si="5"/>
        <v>-0.54103584229390678</v>
      </c>
      <c r="H96" s="37">
        <f t="shared" si="4"/>
        <v>-1.207592</v>
      </c>
    </row>
    <row r="97" spans="1:8" ht="35.25" customHeight="1" x14ac:dyDescent="0.25">
      <c r="A97" s="17" t="s">
        <v>252</v>
      </c>
      <c r="B97" s="18" t="s">
        <v>253</v>
      </c>
      <c r="C97" s="19"/>
      <c r="D97" s="21">
        <v>369549.35</v>
      </c>
      <c r="E97" s="21"/>
      <c r="F97" s="21">
        <v>20874.099999999999</v>
      </c>
      <c r="G97" s="36"/>
      <c r="H97" s="37">
        <f t="shared" si="4"/>
        <v>5.6485284035812811</v>
      </c>
    </row>
    <row r="98" spans="1:8" ht="124.5" customHeight="1" x14ac:dyDescent="0.25">
      <c r="A98" s="17" t="s">
        <v>254</v>
      </c>
      <c r="B98" s="18" t="s">
        <v>255</v>
      </c>
      <c r="C98" s="19"/>
      <c r="D98" s="21">
        <v>369549.35</v>
      </c>
      <c r="E98" s="21"/>
      <c r="F98" s="21">
        <v>20874.099999999999</v>
      </c>
      <c r="G98" s="36"/>
      <c r="H98" s="37">
        <f t="shared" si="4"/>
        <v>5.6485284035812811</v>
      </c>
    </row>
    <row r="99" spans="1:8" ht="99" hidden="1" customHeight="1" x14ac:dyDescent="0.25">
      <c r="A99" s="17" t="s">
        <v>227</v>
      </c>
      <c r="B99" s="18" t="s">
        <v>225</v>
      </c>
      <c r="C99" s="19"/>
      <c r="D99" s="21"/>
      <c r="E99" s="21"/>
      <c r="F99" s="21"/>
      <c r="G99" s="36" t="e">
        <f t="shared" si="5"/>
        <v>#DIV/0!</v>
      </c>
      <c r="H99" s="37" t="e">
        <f t="shared" si="4"/>
        <v>#DIV/0!</v>
      </c>
    </row>
    <row r="100" spans="1:8" ht="85.5" customHeight="1" x14ac:dyDescent="0.25">
      <c r="A100" s="17" t="s">
        <v>228</v>
      </c>
      <c r="B100" s="18" t="s">
        <v>226</v>
      </c>
      <c r="C100" s="19"/>
      <c r="D100" s="21">
        <v>1000</v>
      </c>
      <c r="E100" s="21">
        <v>2000</v>
      </c>
      <c r="F100" s="21"/>
      <c r="G100" s="36"/>
      <c r="H100" s="37"/>
    </row>
    <row r="101" spans="1:8" ht="106.5" customHeight="1" x14ac:dyDescent="0.25">
      <c r="A101" s="17" t="s">
        <v>202</v>
      </c>
      <c r="B101" s="18" t="s">
        <v>205</v>
      </c>
      <c r="C101" s="19"/>
      <c r="D101" s="21">
        <v>1000</v>
      </c>
      <c r="E101" s="21">
        <v>2000</v>
      </c>
      <c r="F101" s="21"/>
      <c r="G101" s="36"/>
      <c r="H101" s="37"/>
    </row>
    <row r="102" spans="1:8" ht="23.25" hidden="1" customHeight="1" x14ac:dyDescent="0.25">
      <c r="A102" s="17" t="s">
        <v>203</v>
      </c>
      <c r="B102" s="18" t="s">
        <v>206</v>
      </c>
      <c r="C102" s="19"/>
      <c r="D102" s="21"/>
      <c r="E102" s="21"/>
      <c r="F102" s="21"/>
      <c r="G102" s="36" t="e">
        <f t="shared" si="5"/>
        <v>#DIV/0!</v>
      </c>
      <c r="H102" s="37" t="e">
        <f t="shared" si="4"/>
        <v>#DIV/0!</v>
      </c>
    </row>
    <row r="103" spans="1:8" ht="13.5" hidden="1" customHeight="1" x14ac:dyDescent="0.25">
      <c r="A103" s="17" t="s">
        <v>204</v>
      </c>
      <c r="B103" s="18" t="s">
        <v>207</v>
      </c>
      <c r="C103" s="19"/>
      <c r="D103" s="21"/>
      <c r="E103" s="21"/>
      <c r="F103" s="21"/>
      <c r="G103" s="36" t="e">
        <f t="shared" si="5"/>
        <v>#DIV/0!</v>
      </c>
      <c r="H103" s="37" t="e">
        <f t="shared" si="4"/>
        <v>#DIV/0!</v>
      </c>
    </row>
    <row r="104" spans="1:8" ht="18.75" customHeight="1" x14ac:dyDescent="0.25">
      <c r="A104" s="17" t="s">
        <v>81</v>
      </c>
      <c r="B104" s="18" t="s">
        <v>80</v>
      </c>
      <c r="C104" s="19"/>
      <c r="D104" s="21"/>
      <c r="E104" s="21"/>
      <c r="F104" s="21">
        <v>54656.84</v>
      </c>
      <c r="G104" s="36"/>
      <c r="H104" s="37"/>
    </row>
    <row r="105" spans="1:8" ht="17.25" customHeight="1" x14ac:dyDescent="0.25">
      <c r="A105" s="17" t="s">
        <v>318</v>
      </c>
      <c r="B105" s="18" t="s">
        <v>319</v>
      </c>
      <c r="C105" s="19"/>
      <c r="D105" s="21"/>
      <c r="E105" s="21"/>
      <c r="F105" s="21">
        <v>54656.84</v>
      </c>
      <c r="G105" s="36"/>
      <c r="H105" s="37"/>
    </row>
    <row r="106" spans="1:8" ht="28.5" customHeight="1" x14ac:dyDescent="0.25">
      <c r="A106" s="17" t="s">
        <v>320</v>
      </c>
      <c r="B106" s="18" t="s">
        <v>321</v>
      </c>
      <c r="C106" s="19"/>
      <c r="D106" s="21"/>
      <c r="E106" s="21"/>
      <c r="F106" s="21">
        <v>54656.84</v>
      </c>
      <c r="G106" s="36"/>
      <c r="H106" s="37"/>
    </row>
    <row r="107" spans="1:8" ht="12" hidden="1" customHeight="1" x14ac:dyDescent="0.25">
      <c r="A107" s="17"/>
      <c r="B107" s="18"/>
      <c r="C107" s="19"/>
      <c r="D107" s="21"/>
      <c r="E107" s="21"/>
      <c r="F107" s="21"/>
      <c r="G107" s="36"/>
      <c r="H107" s="37"/>
    </row>
    <row r="108" spans="1:8" ht="21" hidden="1" customHeight="1" x14ac:dyDescent="0.25">
      <c r="A108" s="17"/>
      <c r="B108" s="18"/>
      <c r="C108" s="19"/>
      <c r="D108" s="21"/>
      <c r="E108" s="21"/>
      <c r="F108" s="21"/>
      <c r="G108" s="36"/>
      <c r="H108" s="37"/>
    </row>
    <row r="109" spans="1:8" ht="24.75" customHeight="1" x14ac:dyDescent="0.25">
      <c r="A109" s="14" t="s">
        <v>83</v>
      </c>
      <c r="B109" s="15" t="s">
        <v>82</v>
      </c>
      <c r="C109" s="16">
        <f>C110</f>
        <v>21867898.050000001</v>
      </c>
      <c r="D109" s="22">
        <f>D110+D166</f>
        <v>90673131.459999993</v>
      </c>
      <c r="E109" s="22">
        <f>E110+E166</f>
        <v>348884254.23000002</v>
      </c>
      <c r="F109" s="22">
        <f>F110+F163</f>
        <v>155432763.62</v>
      </c>
      <c r="G109" s="36">
        <f t="shared" si="5"/>
        <v>44.55138394337849</v>
      </c>
      <c r="H109" s="37">
        <f t="shared" si="4"/>
        <v>171.42097236221338</v>
      </c>
    </row>
    <row r="110" spans="1:8" ht="31.5" customHeight="1" x14ac:dyDescent="0.25">
      <c r="A110" s="14" t="s">
        <v>85</v>
      </c>
      <c r="B110" s="15" t="s">
        <v>84</v>
      </c>
      <c r="C110" s="16">
        <f>C111+C118+C139+C154</f>
        <v>21867898.050000001</v>
      </c>
      <c r="D110" s="22">
        <f>D111+D118++++D139++++D154</f>
        <v>90673131.459999993</v>
      </c>
      <c r="E110" s="22">
        <f>E111+E118++E139+E154</f>
        <v>348884254.23000002</v>
      </c>
      <c r="F110" s="22">
        <f>F111+F118++F139+F154</f>
        <v>155432763.62</v>
      </c>
      <c r="G110" s="36">
        <f t="shared" si="5"/>
        <v>44.55138394337849</v>
      </c>
      <c r="H110" s="37">
        <f t="shared" si="4"/>
        <v>171.42097236221338</v>
      </c>
    </row>
    <row r="111" spans="1:8" ht="27" customHeight="1" x14ac:dyDescent="0.25">
      <c r="A111" s="17" t="s">
        <v>124</v>
      </c>
      <c r="B111" s="18" t="s">
        <v>86</v>
      </c>
      <c r="C111" s="19">
        <f>C112+C114</f>
        <v>8720149</v>
      </c>
      <c r="D111" s="21">
        <f>D112+D114</f>
        <v>18618264</v>
      </c>
      <c r="E111" s="21">
        <f>E112+E114</f>
        <v>25579800</v>
      </c>
      <c r="F111" s="21">
        <f>F112+F114</f>
        <v>27586872</v>
      </c>
      <c r="G111" s="36">
        <f t="shared" si="5"/>
        <v>107.84631623390331</v>
      </c>
      <c r="H111" s="37">
        <f t="shared" si="4"/>
        <v>148.17102174509932</v>
      </c>
    </row>
    <row r="112" spans="1:8" ht="15" customHeight="1" x14ac:dyDescent="0.25">
      <c r="A112" s="17" t="s">
        <v>149</v>
      </c>
      <c r="B112" s="18" t="s">
        <v>87</v>
      </c>
      <c r="C112" s="19">
        <v>5096500</v>
      </c>
      <c r="D112" s="21">
        <v>15456867</v>
      </c>
      <c r="E112" s="21">
        <v>20453000</v>
      </c>
      <c r="F112" s="21">
        <v>19446884</v>
      </c>
      <c r="G112" s="36">
        <f t="shared" si="5"/>
        <v>95.080838996724196</v>
      </c>
      <c r="H112" s="37">
        <f t="shared" si="4"/>
        <v>125.81387935860482</v>
      </c>
    </row>
    <row r="113" spans="1:8" ht="27" customHeight="1" x14ac:dyDescent="0.25">
      <c r="A113" s="17" t="s">
        <v>148</v>
      </c>
      <c r="B113" s="18" t="s">
        <v>88</v>
      </c>
      <c r="C113" s="19">
        <v>5096500</v>
      </c>
      <c r="D113" s="21">
        <v>15456867</v>
      </c>
      <c r="E113" s="21">
        <v>20453000</v>
      </c>
      <c r="F113" s="21">
        <v>19446884</v>
      </c>
      <c r="G113" s="36">
        <f t="shared" si="5"/>
        <v>95.080838996724196</v>
      </c>
      <c r="H113" s="37">
        <f t="shared" si="4"/>
        <v>125.81387935860482</v>
      </c>
    </row>
    <row r="114" spans="1:8" ht="27" customHeight="1" x14ac:dyDescent="0.25">
      <c r="A114" s="17" t="s">
        <v>147</v>
      </c>
      <c r="B114" s="18" t="s">
        <v>89</v>
      </c>
      <c r="C114" s="19">
        <v>3623649</v>
      </c>
      <c r="D114" s="21">
        <v>3161397</v>
      </c>
      <c r="E114" s="21">
        <v>5126800</v>
      </c>
      <c r="F114" s="21">
        <v>8139988</v>
      </c>
      <c r="G114" s="36">
        <f t="shared" si="5"/>
        <v>158.773269875946</v>
      </c>
      <c r="H114" s="37">
        <f t="shared" si="4"/>
        <v>257.48072766564911</v>
      </c>
    </row>
    <row r="115" spans="1:8" ht="26.25" customHeight="1" x14ac:dyDescent="0.25">
      <c r="A115" s="17" t="s">
        <v>146</v>
      </c>
      <c r="B115" s="18" t="s">
        <v>90</v>
      </c>
      <c r="C115" s="19">
        <v>3623649</v>
      </c>
      <c r="D115" s="21">
        <v>3161397</v>
      </c>
      <c r="E115" s="21">
        <v>5126800</v>
      </c>
      <c r="F115" s="21">
        <v>8139988</v>
      </c>
      <c r="G115" s="36">
        <f t="shared" si="5"/>
        <v>158.773269875946</v>
      </c>
      <c r="H115" s="37">
        <f t="shared" si="4"/>
        <v>257.48072766564911</v>
      </c>
    </row>
    <row r="116" spans="1:8" ht="27" hidden="1" customHeight="1" x14ac:dyDescent="0.25">
      <c r="A116" s="17" t="s">
        <v>145</v>
      </c>
      <c r="B116" s="24" t="s">
        <v>127</v>
      </c>
      <c r="C116" s="25"/>
      <c r="D116" s="21"/>
      <c r="E116" s="21"/>
      <c r="F116" s="21"/>
      <c r="G116" s="36" t="e">
        <f t="shared" si="5"/>
        <v>#DIV/0!</v>
      </c>
      <c r="H116" s="37" t="e">
        <f t="shared" si="4"/>
        <v>#DIV/0!</v>
      </c>
    </row>
    <row r="117" spans="1:8" ht="27" hidden="1" customHeight="1" x14ac:dyDescent="0.25">
      <c r="A117" s="17" t="s">
        <v>144</v>
      </c>
      <c r="B117" s="24" t="s">
        <v>128</v>
      </c>
      <c r="C117" s="25"/>
      <c r="D117" s="21"/>
      <c r="E117" s="21"/>
      <c r="F117" s="21"/>
      <c r="G117" s="36" t="e">
        <f t="shared" si="5"/>
        <v>#DIV/0!</v>
      </c>
      <c r="H117" s="37" t="e">
        <f t="shared" si="4"/>
        <v>#DIV/0!</v>
      </c>
    </row>
    <row r="118" spans="1:8" ht="31.5" customHeight="1" x14ac:dyDescent="0.25">
      <c r="A118" s="17" t="s">
        <v>143</v>
      </c>
      <c r="B118" s="24" t="s">
        <v>91</v>
      </c>
      <c r="C118" s="25">
        <f>C127</f>
        <v>3000</v>
      </c>
      <c r="D118" s="21">
        <f>D121+D123+D127+D129+D137</f>
        <v>6156790.5</v>
      </c>
      <c r="E118" s="21">
        <f>E119+E121+E123+E125+E127+E129+E131+E137</f>
        <v>163719107.07999998</v>
      </c>
      <c r="F118" s="21">
        <f>F119+F121+F123+F125+F127+F129+F131+F137</f>
        <v>50582234.460000001</v>
      </c>
      <c r="G118" s="36">
        <f t="shared" si="5"/>
        <v>30.895742935663222</v>
      </c>
      <c r="H118" s="37">
        <f t="shared" si="4"/>
        <v>821.56822552269728</v>
      </c>
    </row>
    <row r="119" spans="1:8" ht="0.75" customHeight="1" x14ac:dyDescent="0.25">
      <c r="A119" s="26" t="s">
        <v>138</v>
      </c>
      <c r="B119" s="27" t="s">
        <v>257</v>
      </c>
      <c r="C119" s="28"/>
      <c r="D119" s="21"/>
      <c r="E119" s="21"/>
      <c r="F119" s="21"/>
      <c r="G119" s="36" t="e">
        <f t="shared" si="5"/>
        <v>#DIV/0!</v>
      </c>
      <c r="H119" s="37" t="e">
        <f t="shared" si="4"/>
        <v>#DIV/0!</v>
      </c>
    </row>
    <row r="120" spans="1:8" ht="83.25" hidden="1" customHeight="1" x14ac:dyDescent="0.25">
      <c r="A120" s="26" t="s">
        <v>139</v>
      </c>
      <c r="B120" s="27" t="s">
        <v>256</v>
      </c>
      <c r="C120" s="28"/>
      <c r="D120" s="21"/>
      <c r="E120" s="21"/>
      <c r="F120" s="21"/>
      <c r="G120" s="36" t="e">
        <f t="shared" si="5"/>
        <v>#DIV/0!</v>
      </c>
      <c r="H120" s="37" t="e">
        <f t="shared" si="4"/>
        <v>#DIV/0!</v>
      </c>
    </row>
    <row r="121" spans="1:8" ht="92.25" customHeight="1" x14ac:dyDescent="0.25">
      <c r="A121" s="17" t="s">
        <v>142</v>
      </c>
      <c r="B121" s="18" t="s">
        <v>116</v>
      </c>
      <c r="C121" s="19"/>
      <c r="D121" s="21">
        <v>3979883.76</v>
      </c>
      <c r="E121" s="21">
        <v>8959494</v>
      </c>
      <c r="F121" s="21">
        <v>1869064.87</v>
      </c>
      <c r="G121" s="36">
        <f t="shared" si="5"/>
        <v>20.861277098907596</v>
      </c>
      <c r="H121" s="37">
        <f t="shared" si="4"/>
        <v>46.962800491439481</v>
      </c>
    </row>
    <row r="122" spans="1:8" ht="93.75" customHeight="1" x14ac:dyDescent="0.25">
      <c r="A122" s="17" t="s">
        <v>141</v>
      </c>
      <c r="B122" s="18" t="s">
        <v>92</v>
      </c>
      <c r="C122" s="19"/>
      <c r="D122" s="21">
        <v>3979883.76</v>
      </c>
      <c r="E122" s="21">
        <v>8959494</v>
      </c>
      <c r="F122" s="21">
        <v>1869064.87</v>
      </c>
      <c r="G122" s="36">
        <f t="shared" si="5"/>
        <v>20.861277098907596</v>
      </c>
      <c r="H122" s="37">
        <f t="shared" si="4"/>
        <v>46.962800491439481</v>
      </c>
    </row>
    <row r="123" spans="1:8" ht="93.75" customHeight="1" x14ac:dyDescent="0.25">
      <c r="A123" s="17" t="s">
        <v>229</v>
      </c>
      <c r="B123" s="18" t="s">
        <v>230</v>
      </c>
      <c r="C123" s="19"/>
      <c r="D123" s="21">
        <v>1094191</v>
      </c>
      <c r="E123" s="21">
        <v>1816975.23</v>
      </c>
      <c r="F123" s="21">
        <v>1090188</v>
      </c>
      <c r="G123" s="36">
        <f t="shared" si="5"/>
        <v>60.000157514530351</v>
      </c>
      <c r="H123" s="37">
        <f t="shared" si="4"/>
        <v>99.634158935688561</v>
      </c>
    </row>
    <row r="124" spans="1:8" ht="93.75" customHeight="1" x14ac:dyDescent="0.25">
      <c r="A124" s="17" t="s">
        <v>231</v>
      </c>
      <c r="B124" s="18" t="s">
        <v>232</v>
      </c>
      <c r="C124" s="19"/>
      <c r="D124" s="21">
        <v>1094191</v>
      </c>
      <c r="E124" s="21">
        <v>1816975.23</v>
      </c>
      <c r="F124" s="21">
        <v>1090188</v>
      </c>
      <c r="G124" s="36">
        <f t="shared" si="5"/>
        <v>60.000157514530351</v>
      </c>
      <c r="H124" s="37">
        <f t="shared" si="4"/>
        <v>99.634158935688561</v>
      </c>
    </row>
    <row r="125" spans="1:8" ht="64.5" customHeight="1" x14ac:dyDescent="0.25">
      <c r="A125" s="17" t="s">
        <v>140</v>
      </c>
      <c r="B125" s="18" t="s">
        <v>131</v>
      </c>
      <c r="C125" s="19"/>
      <c r="D125" s="21"/>
      <c r="E125" s="21">
        <v>1780782</v>
      </c>
      <c r="F125" s="21"/>
      <c r="G125" s="36"/>
      <c r="H125" s="37"/>
    </row>
    <row r="126" spans="1:8" ht="68.25" customHeight="1" x14ac:dyDescent="0.25">
      <c r="A126" s="17" t="s">
        <v>137</v>
      </c>
      <c r="B126" s="18" t="s">
        <v>132</v>
      </c>
      <c r="C126" s="19"/>
      <c r="D126" s="21"/>
      <c r="E126" s="21">
        <v>1780782</v>
      </c>
      <c r="F126" s="21"/>
      <c r="G126" s="36"/>
      <c r="H126" s="37"/>
    </row>
    <row r="127" spans="1:8" ht="93.75" customHeight="1" x14ac:dyDescent="0.25">
      <c r="A127" s="17" t="s">
        <v>136</v>
      </c>
      <c r="B127" s="18" t="s">
        <v>172</v>
      </c>
      <c r="C127" s="19">
        <v>3000</v>
      </c>
      <c r="D127" s="21">
        <v>450000</v>
      </c>
      <c r="E127" s="21">
        <v>450000</v>
      </c>
      <c r="F127" s="21">
        <v>450000</v>
      </c>
      <c r="G127" s="36">
        <f t="shared" si="5"/>
        <v>100</v>
      </c>
      <c r="H127" s="37">
        <f t="shared" si="4"/>
        <v>100</v>
      </c>
    </row>
    <row r="128" spans="1:8" ht="93.75" customHeight="1" x14ac:dyDescent="0.25">
      <c r="A128" s="17" t="s">
        <v>171</v>
      </c>
      <c r="B128" s="18" t="s">
        <v>173</v>
      </c>
      <c r="C128" s="19">
        <v>3000</v>
      </c>
      <c r="D128" s="21">
        <v>450000</v>
      </c>
      <c r="E128" s="21">
        <v>450000</v>
      </c>
      <c r="F128" s="21">
        <v>450000</v>
      </c>
      <c r="G128" s="36">
        <f t="shared" si="5"/>
        <v>100</v>
      </c>
      <c r="H128" s="37">
        <f t="shared" si="4"/>
        <v>100</v>
      </c>
    </row>
    <row r="129" spans="1:8" ht="93.75" customHeight="1" x14ac:dyDescent="0.25">
      <c r="A129" s="17" t="s">
        <v>150</v>
      </c>
      <c r="B129" s="18" t="s">
        <v>174</v>
      </c>
      <c r="C129" s="19"/>
      <c r="D129" s="21">
        <v>37665</v>
      </c>
      <c r="E129" s="21">
        <v>33891</v>
      </c>
      <c r="F129" s="21">
        <v>33891</v>
      </c>
      <c r="G129" s="36">
        <f t="shared" si="5"/>
        <v>100</v>
      </c>
      <c r="H129" s="37">
        <f t="shared" si="4"/>
        <v>89.980087614496213</v>
      </c>
    </row>
    <row r="130" spans="1:8" ht="93.75" customHeight="1" x14ac:dyDescent="0.25">
      <c r="A130" s="17" t="s">
        <v>151</v>
      </c>
      <c r="B130" s="18" t="s">
        <v>175</v>
      </c>
      <c r="C130" s="19"/>
      <c r="D130" s="21">
        <v>37665</v>
      </c>
      <c r="E130" s="21">
        <v>33891</v>
      </c>
      <c r="F130" s="21">
        <v>33891</v>
      </c>
      <c r="G130" s="36">
        <f t="shared" si="5"/>
        <v>100</v>
      </c>
      <c r="H130" s="37">
        <f t="shared" si="4"/>
        <v>89.980087614496213</v>
      </c>
    </row>
    <row r="131" spans="1:8" ht="47.25" customHeight="1" x14ac:dyDescent="0.25">
      <c r="A131" s="17" t="s">
        <v>302</v>
      </c>
      <c r="B131" s="18" t="s">
        <v>304</v>
      </c>
      <c r="C131" s="19"/>
      <c r="D131" s="21"/>
      <c r="E131" s="21">
        <v>129395631.43000001</v>
      </c>
      <c r="F131" s="21">
        <v>38798156.590000004</v>
      </c>
      <c r="G131" s="36">
        <f t="shared" si="5"/>
        <v>29.984131737081782</v>
      </c>
      <c r="H131" s="37"/>
    </row>
    <row r="132" spans="1:8" ht="93.75" hidden="1" customHeight="1" x14ac:dyDescent="0.25">
      <c r="A132" s="17"/>
      <c r="B132" s="18"/>
      <c r="C132" s="19"/>
      <c r="D132" s="21"/>
      <c r="E132" s="21"/>
      <c r="F132" s="21"/>
      <c r="G132" s="36" t="e">
        <f t="shared" si="5"/>
        <v>#DIV/0!</v>
      </c>
      <c r="H132" s="37"/>
    </row>
    <row r="133" spans="1:8" ht="47.25" hidden="1" customHeight="1" x14ac:dyDescent="0.25">
      <c r="A133" s="17"/>
      <c r="B133" s="18"/>
      <c r="C133" s="19"/>
      <c r="D133" s="21"/>
      <c r="E133" s="21"/>
      <c r="F133" s="21"/>
      <c r="G133" s="36" t="e">
        <f t="shared" si="5"/>
        <v>#DIV/0!</v>
      </c>
      <c r="H133" s="37"/>
    </row>
    <row r="134" spans="1:8" ht="46.5" hidden="1" customHeight="1" x14ac:dyDescent="0.25">
      <c r="A134" s="17"/>
      <c r="B134" s="18"/>
      <c r="C134" s="19"/>
      <c r="D134" s="21"/>
      <c r="E134" s="21"/>
      <c r="F134" s="21"/>
      <c r="G134" s="36" t="e">
        <f t="shared" si="5"/>
        <v>#DIV/0!</v>
      </c>
      <c r="H134" s="37"/>
    </row>
    <row r="135" spans="1:8" ht="46.5" hidden="1" customHeight="1" x14ac:dyDescent="0.25">
      <c r="A135" s="17"/>
      <c r="B135" s="18"/>
      <c r="C135" s="19"/>
      <c r="D135" s="21"/>
      <c r="E135" s="21"/>
      <c r="F135" s="21"/>
      <c r="G135" s="36" t="e">
        <f t="shared" si="5"/>
        <v>#DIV/0!</v>
      </c>
      <c r="H135" s="37"/>
    </row>
    <row r="136" spans="1:8" ht="48.75" customHeight="1" x14ac:dyDescent="0.25">
      <c r="A136" s="17" t="s">
        <v>303</v>
      </c>
      <c r="B136" s="18" t="s">
        <v>305</v>
      </c>
      <c r="C136" s="19"/>
      <c r="D136" s="21"/>
      <c r="E136" s="21">
        <v>129395631.43000001</v>
      </c>
      <c r="F136" s="21">
        <v>38798156.590000004</v>
      </c>
      <c r="G136" s="36">
        <f t="shared" si="5"/>
        <v>29.984131737081782</v>
      </c>
      <c r="H136" s="37"/>
    </row>
    <row r="137" spans="1:8" ht="15" customHeight="1" x14ac:dyDescent="0.25">
      <c r="A137" s="17" t="s">
        <v>152</v>
      </c>
      <c r="B137" s="18" t="s">
        <v>93</v>
      </c>
      <c r="C137" s="19"/>
      <c r="D137" s="21">
        <v>595050.74</v>
      </c>
      <c r="E137" s="21">
        <v>21282333.420000002</v>
      </c>
      <c r="F137" s="21">
        <v>8340934</v>
      </c>
      <c r="G137" s="36">
        <f t="shared" si="5"/>
        <v>39.191820912652538</v>
      </c>
      <c r="H137" s="37">
        <f t="shared" si="4"/>
        <v>1401.718112307532</v>
      </c>
    </row>
    <row r="138" spans="1:8" ht="15" customHeight="1" x14ac:dyDescent="0.25">
      <c r="A138" s="17" t="s">
        <v>153</v>
      </c>
      <c r="B138" s="18" t="s">
        <v>94</v>
      </c>
      <c r="C138" s="19"/>
      <c r="D138" s="21">
        <v>595050.74</v>
      </c>
      <c r="E138" s="21">
        <v>21282333.420000002</v>
      </c>
      <c r="F138" s="21">
        <v>8340934</v>
      </c>
      <c r="G138" s="36">
        <f t="shared" si="5"/>
        <v>39.191820912652538</v>
      </c>
      <c r="H138" s="37">
        <f t="shared" si="4"/>
        <v>1401.718112307532</v>
      </c>
    </row>
    <row r="139" spans="1:8" ht="34.5" customHeight="1" x14ac:dyDescent="0.25">
      <c r="A139" s="17" t="s">
        <v>154</v>
      </c>
      <c r="B139" s="18" t="s">
        <v>95</v>
      </c>
      <c r="C139" s="19">
        <f>C140+C142+C146</f>
        <v>12541812.060000001</v>
      </c>
      <c r="D139" s="21">
        <f>D140+D142+D144+D146+D148+D150+D152</f>
        <v>60326764.140000001</v>
      </c>
      <c r="E139" s="21">
        <f>E140+E142+E144+E146+E148</f>
        <v>115696301.55</v>
      </c>
      <c r="F139" s="21">
        <f>F140+F142+F144+F146+F148+F150+F152</f>
        <v>70423472.449999988</v>
      </c>
      <c r="G139" s="36">
        <f t="shared" si="5"/>
        <v>60.869251226293841</v>
      </c>
      <c r="H139" s="37">
        <f t="shared" si="4"/>
        <v>116.73669797134917</v>
      </c>
    </row>
    <row r="140" spans="1:8" ht="45" customHeight="1" x14ac:dyDescent="0.25">
      <c r="A140" s="17" t="s">
        <v>155</v>
      </c>
      <c r="B140" s="18" t="s">
        <v>100</v>
      </c>
      <c r="C140" s="19">
        <f>C141</f>
        <v>12419578.51</v>
      </c>
      <c r="D140" s="21">
        <v>57431298.890000001</v>
      </c>
      <c r="E140" s="21">
        <v>90246638.549999997</v>
      </c>
      <c r="F140" s="21">
        <v>63013914.259999998</v>
      </c>
      <c r="G140" s="36">
        <f t="shared" si="5"/>
        <v>69.824112313156078</v>
      </c>
      <c r="H140" s="37">
        <f t="shared" si="4"/>
        <v>109.72051038005002</v>
      </c>
    </row>
    <row r="141" spans="1:8" ht="45" customHeight="1" x14ac:dyDescent="0.25">
      <c r="A141" s="17" t="s">
        <v>156</v>
      </c>
      <c r="B141" s="18" t="s">
        <v>101</v>
      </c>
      <c r="C141" s="19">
        <v>12419578.51</v>
      </c>
      <c r="D141" s="21">
        <v>57431298.890000001</v>
      </c>
      <c r="E141" s="21">
        <v>90246638.549999997</v>
      </c>
      <c r="F141" s="21">
        <v>63013914.259999998</v>
      </c>
      <c r="G141" s="36">
        <f t="shared" si="5"/>
        <v>69.824112313156078</v>
      </c>
      <c r="H141" s="37">
        <f t="shared" si="4"/>
        <v>109.72051038005002</v>
      </c>
    </row>
    <row r="142" spans="1:8" ht="78" customHeight="1" x14ac:dyDescent="0.25">
      <c r="A142" s="17" t="s">
        <v>157</v>
      </c>
      <c r="B142" s="18" t="s">
        <v>102</v>
      </c>
      <c r="C142" s="19">
        <v>33015.300000000003</v>
      </c>
      <c r="D142" s="21">
        <v>134745.75</v>
      </c>
      <c r="E142" s="21">
        <v>555455</v>
      </c>
      <c r="F142" s="21">
        <v>162350.19</v>
      </c>
      <c r="G142" s="36">
        <f t="shared" si="5"/>
        <v>29.228324526739343</v>
      </c>
      <c r="H142" s="37">
        <f t="shared" si="4"/>
        <v>120.48631589493546</v>
      </c>
    </row>
    <row r="143" spans="1:8" ht="76.5" customHeight="1" x14ac:dyDescent="0.25">
      <c r="A143" s="17" t="s">
        <v>158</v>
      </c>
      <c r="B143" s="18" t="s">
        <v>103</v>
      </c>
      <c r="C143" s="19">
        <v>33015.300000000003</v>
      </c>
      <c r="D143" s="21">
        <v>134745.75</v>
      </c>
      <c r="E143" s="21">
        <v>555455</v>
      </c>
      <c r="F143" s="21">
        <v>162350.19</v>
      </c>
      <c r="G143" s="36">
        <f t="shared" si="5"/>
        <v>29.228324526739343</v>
      </c>
      <c r="H143" s="37">
        <f t="shared" si="4"/>
        <v>120.48631589493546</v>
      </c>
    </row>
    <row r="144" spans="1:8" ht="73.5" customHeight="1" x14ac:dyDescent="0.25">
      <c r="A144" s="17" t="s">
        <v>159</v>
      </c>
      <c r="B144" s="18" t="s">
        <v>104</v>
      </c>
      <c r="C144" s="19"/>
      <c r="D144" s="21">
        <v>2372000</v>
      </c>
      <c r="E144" s="21">
        <v>24891834</v>
      </c>
      <c r="F144" s="21">
        <v>7244834</v>
      </c>
      <c r="G144" s="36">
        <f t="shared" si="5"/>
        <v>29.105263999430498</v>
      </c>
      <c r="H144" s="37">
        <f t="shared" si="4"/>
        <v>305.43145025295109</v>
      </c>
    </row>
    <row r="145" spans="1:8" ht="75" customHeight="1" x14ac:dyDescent="0.25">
      <c r="A145" s="17" t="s">
        <v>160</v>
      </c>
      <c r="B145" s="18" t="s">
        <v>105</v>
      </c>
      <c r="C145" s="19"/>
      <c r="D145" s="21">
        <v>2372000</v>
      </c>
      <c r="E145" s="21">
        <v>24891834</v>
      </c>
      <c r="F145" s="21">
        <v>7244834</v>
      </c>
      <c r="G145" s="36">
        <f t="shared" si="5"/>
        <v>29.105263999430498</v>
      </c>
      <c r="H145" s="37">
        <f t="shared" si="4"/>
        <v>305.43145025295109</v>
      </c>
    </row>
    <row r="146" spans="1:8" ht="46.5" customHeight="1" x14ac:dyDescent="0.25">
      <c r="A146" s="17" t="s">
        <v>161</v>
      </c>
      <c r="B146" s="18" t="s">
        <v>96</v>
      </c>
      <c r="C146" s="19">
        <v>89218.25</v>
      </c>
      <c r="D146" s="21">
        <v>387952.5</v>
      </c>
      <c r="E146" s="21"/>
      <c r="F146" s="21"/>
      <c r="G146" s="36"/>
      <c r="H146" s="37"/>
    </row>
    <row r="147" spans="1:8" ht="48.75" customHeight="1" x14ac:dyDescent="0.25">
      <c r="A147" s="17" t="s">
        <v>162</v>
      </c>
      <c r="B147" s="18" t="s">
        <v>97</v>
      </c>
      <c r="C147" s="19">
        <v>89218.25</v>
      </c>
      <c r="D147" s="21">
        <v>387952.5</v>
      </c>
      <c r="E147" s="21"/>
      <c r="F147" s="21"/>
      <c r="G147" s="36"/>
      <c r="H147" s="37"/>
    </row>
    <row r="148" spans="1:8" ht="63.75" customHeight="1" x14ac:dyDescent="0.25">
      <c r="A148" s="17" t="s">
        <v>176</v>
      </c>
      <c r="B148" s="18" t="s">
        <v>177</v>
      </c>
      <c r="C148" s="19"/>
      <c r="D148" s="21">
        <v>767</v>
      </c>
      <c r="E148" s="21">
        <v>2374</v>
      </c>
      <c r="F148" s="21">
        <v>2374</v>
      </c>
      <c r="G148" s="36">
        <f t="shared" ref="G148:G149" si="6">F148/E148*100</f>
        <v>100</v>
      </c>
      <c r="H148" s="37">
        <f t="shared" ref="H148:H149" si="7">F148/D148*100</f>
        <v>309.5176010430248</v>
      </c>
    </row>
    <row r="149" spans="1:8" ht="45" customHeight="1" x14ac:dyDescent="0.25">
      <c r="A149" s="17" t="s">
        <v>176</v>
      </c>
      <c r="B149" s="18" t="s">
        <v>178</v>
      </c>
      <c r="C149" s="19"/>
      <c r="D149" s="21">
        <v>767</v>
      </c>
      <c r="E149" s="21">
        <v>2374</v>
      </c>
      <c r="F149" s="21">
        <v>2374</v>
      </c>
      <c r="G149" s="36">
        <f t="shared" si="6"/>
        <v>100</v>
      </c>
      <c r="H149" s="37">
        <f t="shared" si="7"/>
        <v>309.5176010430248</v>
      </c>
    </row>
    <row r="150" spans="1:8" ht="51.75" hidden="1" customHeight="1" x14ac:dyDescent="0.25">
      <c r="A150" s="17" t="s">
        <v>163</v>
      </c>
      <c r="B150" s="18" t="s">
        <v>98</v>
      </c>
      <c r="C150" s="19"/>
      <c r="D150" s="21"/>
      <c r="E150" s="35"/>
      <c r="F150" s="35"/>
      <c r="G150" s="36" t="e">
        <f t="shared" ref="G150:G169" si="8">F150/E150*100</f>
        <v>#DIV/0!</v>
      </c>
      <c r="H150" s="37" t="e">
        <f t="shared" ref="H150:H169" si="9">F150/D150*100</f>
        <v>#DIV/0!</v>
      </c>
    </row>
    <row r="151" spans="1:8" ht="65.25" hidden="1" customHeight="1" x14ac:dyDescent="0.25">
      <c r="A151" s="17" t="s">
        <v>164</v>
      </c>
      <c r="B151" s="18" t="s">
        <v>99</v>
      </c>
      <c r="C151" s="19"/>
      <c r="D151" s="21"/>
      <c r="E151" s="35"/>
      <c r="F151" s="35"/>
      <c r="G151" s="36" t="e">
        <f t="shared" si="8"/>
        <v>#DIV/0!</v>
      </c>
      <c r="H151" s="37" t="e">
        <f t="shared" si="9"/>
        <v>#DIV/0!</v>
      </c>
    </row>
    <row r="152" spans="1:8" ht="65.25" hidden="1" customHeight="1" x14ac:dyDescent="0.25">
      <c r="A152" s="17" t="s">
        <v>208</v>
      </c>
      <c r="B152" s="18" t="s">
        <v>210</v>
      </c>
      <c r="C152" s="19"/>
      <c r="D152" s="21"/>
      <c r="E152" s="35"/>
      <c r="F152" s="35"/>
      <c r="G152" s="36" t="e">
        <f t="shared" si="8"/>
        <v>#DIV/0!</v>
      </c>
      <c r="H152" s="37" t="e">
        <f t="shared" si="9"/>
        <v>#DIV/0!</v>
      </c>
    </row>
    <row r="153" spans="1:8" ht="65.25" hidden="1" customHeight="1" x14ac:dyDescent="0.25">
      <c r="A153" s="17" t="s">
        <v>209</v>
      </c>
      <c r="B153" s="18" t="s">
        <v>211</v>
      </c>
      <c r="C153" s="19"/>
      <c r="D153" s="21"/>
      <c r="E153" s="35"/>
      <c r="F153" s="35"/>
      <c r="G153" s="36" t="e">
        <f t="shared" si="8"/>
        <v>#DIV/0!</v>
      </c>
      <c r="H153" s="37" t="e">
        <f t="shared" si="9"/>
        <v>#DIV/0!</v>
      </c>
    </row>
    <row r="154" spans="1:8" ht="30" customHeight="1" x14ac:dyDescent="0.25">
      <c r="A154" s="17" t="s">
        <v>165</v>
      </c>
      <c r="B154" s="18" t="s">
        <v>106</v>
      </c>
      <c r="C154" s="19">
        <f>C155+C161</f>
        <v>602936.99</v>
      </c>
      <c r="D154" s="21">
        <f>D155+D157+D159+D161</f>
        <v>5571312.8199999994</v>
      </c>
      <c r="E154" s="21">
        <f>E155+E157+E159+E161</f>
        <v>43889045.600000001</v>
      </c>
      <c r="F154" s="21">
        <f>F155+F157+F159+F161</f>
        <v>6840184.7100000009</v>
      </c>
      <c r="G154" s="36">
        <f t="shared" si="8"/>
        <v>15.585175335870144</v>
      </c>
      <c r="H154" s="37">
        <f t="shared" si="9"/>
        <v>122.77509683974273</v>
      </c>
    </row>
    <row r="155" spans="1:8" ht="62.25" customHeight="1" x14ac:dyDescent="0.25">
      <c r="A155" s="17" t="s">
        <v>166</v>
      </c>
      <c r="B155" s="18" t="s">
        <v>107</v>
      </c>
      <c r="C155" s="19">
        <v>553371.24</v>
      </c>
      <c r="D155" s="21">
        <v>575657.64</v>
      </c>
      <c r="E155" s="21">
        <v>1772537</v>
      </c>
      <c r="F155" s="21">
        <v>794009.32</v>
      </c>
      <c r="G155" s="36">
        <f t="shared" si="8"/>
        <v>44.795077338300977</v>
      </c>
      <c r="H155" s="37">
        <f t="shared" si="9"/>
        <v>137.9308229106453</v>
      </c>
    </row>
    <row r="156" spans="1:8" ht="75" customHeight="1" x14ac:dyDescent="0.25">
      <c r="A156" s="29" t="s">
        <v>167</v>
      </c>
      <c r="B156" s="18" t="s">
        <v>108</v>
      </c>
      <c r="C156" s="19">
        <v>553371.24</v>
      </c>
      <c r="D156" s="21">
        <v>575657.64</v>
      </c>
      <c r="E156" s="21">
        <v>1772537</v>
      </c>
      <c r="F156" s="21">
        <v>794009.32</v>
      </c>
      <c r="G156" s="36">
        <f t="shared" si="8"/>
        <v>44.795077338300977</v>
      </c>
      <c r="H156" s="37">
        <f t="shared" si="9"/>
        <v>137.9308229106453</v>
      </c>
    </row>
    <row r="157" spans="1:8" ht="75" customHeight="1" x14ac:dyDescent="0.25">
      <c r="A157" s="29" t="s">
        <v>260</v>
      </c>
      <c r="B157" s="18" t="s">
        <v>259</v>
      </c>
      <c r="C157" s="19"/>
      <c r="D157" s="21">
        <v>352971</v>
      </c>
      <c r="E157" s="21">
        <v>463940.6</v>
      </c>
      <c r="F157" s="21">
        <v>315960.21000000002</v>
      </c>
      <c r="G157" s="36">
        <f t="shared" si="8"/>
        <v>68.103591278711122</v>
      </c>
      <c r="H157" s="37">
        <f t="shared" si="9"/>
        <v>89.51449552512814</v>
      </c>
    </row>
    <row r="158" spans="1:8" ht="91.5" customHeight="1" x14ac:dyDescent="0.25">
      <c r="A158" s="29" t="s">
        <v>261</v>
      </c>
      <c r="B158" s="18" t="s">
        <v>258</v>
      </c>
      <c r="C158" s="19"/>
      <c r="D158" s="21">
        <v>352971</v>
      </c>
      <c r="E158" s="21">
        <v>463940.6</v>
      </c>
      <c r="F158" s="21">
        <v>315960.21000000002</v>
      </c>
      <c r="G158" s="36">
        <f t="shared" si="8"/>
        <v>68.103591278711122</v>
      </c>
      <c r="H158" s="37">
        <f t="shared" si="9"/>
        <v>89.51449552512814</v>
      </c>
    </row>
    <row r="159" spans="1:8" ht="75" customHeight="1" x14ac:dyDescent="0.25">
      <c r="A159" s="29" t="s">
        <v>233</v>
      </c>
      <c r="B159" s="18" t="s">
        <v>234</v>
      </c>
      <c r="C159" s="19"/>
      <c r="D159" s="21">
        <v>3847410</v>
      </c>
      <c r="E159" s="21">
        <v>4609080</v>
      </c>
      <c r="F159" s="21">
        <v>4992876.74</v>
      </c>
      <c r="G159" s="36">
        <f t="shared" si="8"/>
        <v>108.32697067527577</v>
      </c>
      <c r="H159" s="37">
        <f t="shared" si="9"/>
        <v>129.77241157038114</v>
      </c>
    </row>
    <row r="160" spans="1:8" ht="75" customHeight="1" x14ac:dyDescent="0.25">
      <c r="A160" s="29" t="s">
        <v>235</v>
      </c>
      <c r="B160" s="18" t="s">
        <v>236</v>
      </c>
      <c r="C160" s="19"/>
      <c r="D160" s="21">
        <v>3847410</v>
      </c>
      <c r="E160" s="21">
        <v>4609080</v>
      </c>
      <c r="F160" s="21">
        <v>4992876.74</v>
      </c>
      <c r="G160" s="36">
        <f t="shared" si="8"/>
        <v>108.32697067527577</v>
      </c>
      <c r="H160" s="37">
        <f t="shared" si="9"/>
        <v>129.77241157038114</v>
      </c>
    </row>
    <row r="161" spans="1:8" ht="31.5" customHeight="1" x14ac:dyDescent="0.25">
      <c r="A161" s="17" t="s">
        <v>168</v>
      </c>
      <c r="B161" s="18" t="s">
        <v>109</v>
      </c>
      <c r="C161" s="19">
        <v>49565.75</v>
      </c>
      <c r="D161" s="21">
        <v>795274.18</v>
      </c>
      <c r="E161" s="21">
        <v>37043488</v>
      </c>
      <c r="F161" s="21">
        <v>737338.44</v>
      </c>
      <c r="G161" s="36">
        <f t="shared" si="8"/>
        <v>1.9904670964030167</v>
      </c>
      <c r="H161" s="37">
        <f t="shared" si="9"/>
        <v>92.714997989749889</v>
      </c>
    </row>
    <row r="162" spans="1:8" ht="30.75" customHeight="1" x14ac:dyDescent="0.25">
      <c r="A162" s="17" t="s">
        <v>169</v>
      </c>
      <c r="B162" s="18" t="s">
        <v>110</v>
      </c>
      <c r="C162" s="19">
        <v>49565.75</v>
      </c>
      <c r="D162" s="21">
        <v>795274.18</v>
      </c>
      <c r="E162" s="21">
        <v>37043488</v>
      </c>
      <c r="F162" s="21">
        <v>737338.44</v>
      </c>
      <c r="G162" s="36">
        <f t="shared" si="8"/>
        <v>1.9904670964030167</v>
      </c>
      <c r="H162" s="37">
        <f t="shared" si="9"/>
        <v>92.714997989749889</v>
      </c>
    </row>
    <row r="163" spans="1:8" ht="120.75" hidden="1" customHeight="1" x14ac:dyDescent="0.25">
      <c r="A163" s="17" t="s">
        <v>268</v>
      </c>
      <c r="B163" s="18" t="s">
        <v>270</v>
      </c>
      <c r="C163" s="19"/>
      <c r="D163" s="21"/>
      <c r="E163" s="21"/>
      <c r="F163" s="21"/>
      <c r="G163" s="36"/>
      <c r="H163" s="37"/>
    </row>
    <row r="164" spans="1:8" ht="122.25" hidden="1" customHeight="1" x14ac:dyDescent="0.25">
      <c r="A164" s="17" t="s">
        <v>269</v>
      </c>
      <c r="B164" s="18" t="s">
        <v>271</v>
      </c>
      <c r="C164" s="19"/>
      <c r="D164" s="21"/>
      <c r="E164" s="21"/>
      <c r="F164" s="21"/>
      <c r="G164" s="36"/>
      <c r="H164" s="37"/>
    </row>
    <row r="165" spans="1:8" ht="53.25" hidden="1" customHeight="1" x14ac:dyDescent="0.25">
      <c r="A165" s="17" t="s">
        <v>112</v>
      </c>
      <c r="B165" s="18" t="s">
        <v>111</v>
      </c>
      <c r="C165" s="18"/>
      <c r="D165" s="21"/>
      <c r="E165" s="21"/>
      <c r="F165" s="21"/>
      <c r="G165" s="36" t="e">
        <f t="shared" si="8"/>
        <v>#DIV/0!</v>
      </c>
      <c r="H165" s="37" t="e">
        <f t="shared" si="9"/>
        <v>#DIV/0!</v>
      </c>
    </row>
    <row r="166" spans="1:8" ht="31.5" hidden="1" customHeight="1" x14ac:dyDescent="0.25">
      <c r="A166" s="17" t="s">
        <v>125</v>
      </c>
      <c r="B166" s="18" t="s">
        <v>113</v>
      </c>
      <c r="C166" s="18"/>
      <c r="D166" s="21"/>
      <c r="E166" s="21"/>
      <c r="F166" s="21"/>
      <c r="G166" s="36" t="e">
        <f t="shared" si="8"/>
        <v>#DIV/0!</v>
      </c>
      <c r="H166" s="37" t="e">
        <f t="shared" si="9"/>
        <v>#DIV/0!</v>
      </c>
    </row>
    <row r="167" spans="1:8" ht="31.5" hidden="1" customHeight="1" x14ac:dyDescent="0.25">
      <c r="A167" s="17" t="s">
        <v>170</v>
      </c>
      <c r="B167" s="18" t="s">
        <v>113</v>
      </c>
      <c r="C167" s="18"/>
      <c r="D167" s="21"/>
      <c r="E167" s="21"/>
      <c r="F167" s="21"/>
      <c r="G167" s="36" t="e">
        <f t="shared" si="8"/>
        <v>#DIV/0!</v>
      </c>
      <c r="H167" s="37" t="e">
        <f t="shared" si="9"/>
        <v>#DIV/0!</v>
      </c>
    </row>
    <row r="168" spans="1:8" ht="0.75" hidden="1" customHeight="1" x14ac:dyDescent="0.25">
      <c r="A168" s="30"/>
      <c r="B168" s="31"/>
      <c r="C168" s="31"/>
      <c r="D168" s="32"/>
      <c r="E168" s="32"/>
      <c r="F168" s="32"/>
      <c r="G168" s="36" t="e">
        <f t="shared" si="8"/>
        <v>#DIV/0!</v>
      </c>
      <c r="H168" s="37" t="e">
        <f t="shared" si="9"/>
        <v>#DIV/0!</v>
      </c>
    </row>
    <row r="169" spans="1:8" ht="15.75" x14ac:dyDescent="0.25">
      <c r="A169" s="33" t="s">
        <v>117</v>
      </c>
      <c r="B169" s="33"/>
      <c r="C169" s="34" t="e">
        <f>C7+C109</f>
        <v>#REF!</v>
      </c>
      <c r="D169" s="22">
        <f>D7+D109</f>
        <v>141078806.62</v>
      </c>
      <c r="E169" s="22">
        <f>E7+E109</f>
        <v>434283771.69000006</v>
      </c>
      <c r="F169" s="22">
        <f>F7+F109</f>
        <v>204809021.01000002</v>
      </c>
      <c r="G169" s="36">
        <f t="shared" si="8"/>
        <v>47.160182894468491</v>
      </c>
      <c r="H169" s="37">
        <f t="shared" si="9"/>
        <v>145.17348559777605</v>
      </c>
    </row>
    <row r="170" spans="1:8" ht="15.75" x14ac:dyDescent="0.25">
      <c r="A170" s="8"/>
      <c r="B170" s="8"/>
      <c r="C170" s="8"/>
      <c r="D170" s="8"/>
      <c r="E170" s="8"/>
      <c r="F170" s="8"/>
      <c r="G170" s="8"/>
      <c r="H170" s="9"/>
    </row>
    <row r="171" spans="1:8" ht="15.75" x14ac:dyDescent="0.25">
      <c r="A171" s="8"/>
      <c r="B171" s="8"/>
      <c r="C171" s="8"/>
      <c r="D171" s="8"/>
      <c r="E171" s="8"/>
      <c r="F171" s="8"/>
      <c r="G171" s="8"/>
    </row>
  </sheetData>
  <mergeCells count="9">
    <mergeCell ref="H4:H5"/>
    <mergeCell ref="D4:D5"/>
    <mergeCell ref="A2:G2"/>
    <mergeCell ref="B4:B5"/>
    <mergeCell ref="A4:A5"/>
    <mergeCell ref="G4:G5"/>
    <mergeCell ref="F4:F5"/>
    <mergeCell ref="E4:E5"/>
    <mergeCell ref="C4:C5"/>
  </mergeCells>
  <pageMargins left="0.19685039370078741" right="0.19685039370078741" top="0.59055118110236227" bottom="0" header="0" footer="0"/>
  <pageSetup paperSize="9" scale="60" fitToWidth="2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04F65A8B-A94E-4F5C-96CB-7E65417C487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BOGDANOVSKAIA\user</dc:creator>
  <cp:lastModifiedBy>Богдановская Л. В.</cp:lastModifiedBy>
  <cp:lastPrinted>2021-05-18T05:34:15Z</cp:lastPrinted>
  <dcterms:created xsi:type="dcterms:W3CDTF">2016-07-05T13:04:41Z</dcterms:created>
  <dcterms:modified xsi:type="dcterms:W3CDTF">2024-10-21T06:05:54Z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C:\Users\user\AppData\Local\Кейсистемс\Свод-Смарт\ReportManager\sv_0503317g_20160101__win_2.xlsx</vt:lpwstr>
  </property>
</Properties>
</file>