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25" windowWidth="15765" windowHeight="12315"/>
  </bookViews>
  <sheets>
    <sheet name="Приложение к ПЗ доходы" sheetId="5" r:id="rId1"/>
    <sheet name="data 2018" sheetId="3" state="hidden" r:id="rId2"/>
    <sheet name="для Старовойтовой" sheetId="4" state="hidden" r:id="rId3"/>
  </sheets>
  <definedNames>
    <definedName name="_xlnm._FilterDatabase" localSheetId="1" hidden="1">'data 2018'!$B$1:$D$155</definedName>
    <definedName name="_xlnm._FilterDatabase" localSheetId="2" hidden="1">'для Старовойтовой'!$A$2:$I$75</definedName>
    <definedName name="_xlnm._FilterDatabase" localSheetId="0" hidden="1">'Приложение к ПЗ доходы'!$A$4:$K$39</definedName>
    <definedName name="_xlnm.Print_Titles" localSheetId="2">'для Старовойтовой'!$2:$2</definedName>
    <definedName name="_xlnm.Print_Titles" localSheetId="0">'Приложение к ПЗ доходы'!$4:$4</definedName>
    <definedName name="_xlnm.Print_Area" localSheetId="0">'Приложение к ПЗ доходы'!$A$1:$K$40</definedName>
  </definedName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D29" i="5" l="1"/>
  <c r="E35" i="5"/>
  <c r="E36" i="5"/>
  <c r="E37" i="5"/>
  <c r="E38" i="5"/>
  <c r="D37" i="5"/>
  <c r="D6" i="5" l="1"/>
  <c r="E6" i="5" s="1"/>
  <c r="E7" i="5"/>
  <c r="E8" i="5"/>
  <c r="D9" i="5" l="1"/>
  <c r="D5" i="5" s="1"/>
  <c r="D13" i="5"/>
  <c r="E26" i="5"/>
  <c r="E25" i="5"/>
  <c r="E24" i="5"/>
  <c r="E23" i="5"/>
  <c r="E22" i="5"/>
  <c r="E21" i="5"/>
  <c r="E20" i="5"/>
  <c r="E19" i="5"/>
  <c r="E18" i="5"/>
  <c r="E17" i="5"/>
  <c r="E16" i="5"/>
  <c r="E31" i="5" l="1"/>
  <c r="E34" i="5"/>
  <c r="D33" i="5"/>
  <c r="D32" i="5" s="1"/>
  <c r="C30" i="5"/>
  <c r="E30" i="5" s="1"/>
  <c r="D28" i="5" l="1"/>
  <c r="E29" i="5"/>
  <c r="E32" i="5"/>
  <c r="E33" i="5"/>
  <c r="E15" i="5"/>
  <c r="E14" i="5"/>
  <c r="E13" i="5"/>
  <c r="E12" i="5" l="1"/>
  <c r="E10" i="5"/>
  <c r="E11" i="5"/>
  <c r="E9" i="5" l="1"/>
  <c r="C27" i="5" l="1"/>
  <c r="C39" i="5" s="1"/>
  <c r="E28" i="5" l="1"/>
  <c r="D27" i="5"/>
  <c r="F39" i="5"/>
  <c r="G39" i="5"/>
  <c r="I39" i="5"/>
  <c r="J39" i="5"/>
  <c r="K39" i="5"/>
  <c r="E27" i="5" l="1"/>
  <c r="D39" i="5"/>
  <c r="E39" i="5" s="1"/>
  <c r="H5" i="5"/>
  <c r="H39" i="5" s="1"/>
  <c r="E5" i="5" l="1"/>
  <c r="F69" i="4"/>
  <c r="D69" i="4"/>
  <c r="F68" i="4"/>
  <c r="D68" i="4"/>
  <c r="G4" i="4" l="1"/>
  <c r="E12" i="4"/>
  <c r="E69" i="4" l="1"/>
  <c r="G69" i="4" s="1"/>
  <c r="E68" i="4"/>
  <c r="G68" i="4" s="1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K197" i="3" l="1"/>
  <c r="K193" i="3"/>
  <c r="K189" i="3"/>
  <c r="K185" i="3"/>
  <c r="K181" i="3"/>
  <c r="K177" i="3"/>
  <c r="K173" i="3"/>
  <c r="K166" i="3"/>
  <c r="K162" i="3"/>
  <c r="K158" i="3"/>
  <c r="K154" i="3"/>
  <c r="K150" i="3"/>
  <c r="K146" i="3"/>
  <c r="K142" i="3"/>
  <c r="K138" i="3"/>
  <c r="K133" i="3"/>
  <c r="K129" i="3"/>
  <c r="K125" i="3"/>
  <c r="K121" i="3"/>
  <c r="K117" i="3"/>
  <c r="K113" i="3"/>
  <c r="K109" i="3"/>
  <c r="K105" i="3"/>
  <c r="K101" i="3"/>
  <c r="K97" i="3"/>
  <c r="K93" i="3"/>
  <c r="K89" i="3"/>
  <c r="K85" i="3"/>
  <c r="K81" i="3"/>
  <c r="K77" i="3"/>
  <c r="K73" i="3"/>
  <c r="K69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J198" i="3"/>
  <c r="J194" i="3"/>
  <c r="J190" i="3"/>
  <c r="J186" i="3"/>
  <c r="J182" i="3"/>
  <c r="J178" i="3"/>
  <c r="J174" i="3"/>
  <c r="J166" i="3"/>
  <c r="J162" i="3"/>
  <c r="J158" i="3"/>
  <c r="J154" i="3"/>
  <c r="J150" i="3"/>
  <c r="J146" i="3"/>
  <c r="J142" i="3"/>
  <c r="J138" i="3"/>
  <c r="J133" i="3"/>
  <c r="J129" i="3"/>
  <c r="J125" i="3"/>
  <c r="J121" i="3"/>
  <c r="J117" i="3"/>
  <c r="J113" i="3"/>
  <c r="J109" i="3"/>
  <c r="J105" i="3"/>
  <c r="J101" i="3"/>
  <c r="J97" i="3"/>
  <c r="J93" i="3"/>
  <c r="J89" i="3"/>
  <c r="J85" i="3"/>
  <c r="J81" i="3"/>
  <c r="J77" i="3"/>
  <c r="J73" i="3"/>
  <c r="J69" i="3"/>
  <c r="J64" i="3"/>
  <c r="J60" i="3"/>
  <c r="J56" i="3"/>
  <c r="J52" i="3"/>
  <c r="J48" i="3"/>
  <c r="K200" i="3"/>
  <c r="K195" i="3"/>
  <c r="K190" i="3"/>
  <c r="K184" i="3"/>
  <c r="K179" i="3"/>
  <c r="K174" i="3"/>
  <c r="K165" i="3"/>
  <c r="K160" i="3"/>
  <c r="K155" i="3"/>
  <c r="K149" i="3"/>
  <c r="K144" i="3"/>
  <c r="K139" i="3"/>
  <c r="K132" i="3"/>
  <c r="K127" i="3"/>
  <c r="K122" i="3"/>
  <c r="K116" i="3"/>
  <c r="K111" i="3"/>
  <c r="K106" i="3"/>
  <c r="K100" i="3"/>
  <c r="K95" i="3"/>
  <c r="K90" i="3"/>
  <c r="K84" i="3"/>
  <c r="K79" i="3"/>
  <c r="K74" i="3"/>
  <c r="K68" i="3"/>
  <c r="K62" i="3"/>
  <c r="K57" i="3"/>
  <c r="K51" i="3"/>
  <c r="K46" i="3"/>
  <c r="K41" i="3"/>
  <c r="K35" i="3"/>
  <c r="K30" i="3"/>
  <c r="K25" i="3"/>
  <c r="K19" i="3"/>
  <c r="K14" i="3"/>
  <c r="K9" i="3"/>
  <c r="K3" i="3"/>
  <c r="J196" i="3"/>
  <c r="J191" i="3"/>
  <c r="J185" i="3"/>
  <c r="J180" i="3"/>
  <c r="J175" i="3"/>
  <c r="J165" i="3"/>
  <c r="J160" i="3"/>
  <c r="J155" i="3"/>
  <c r="J149" i="3"/>
  <c r="J144" i="3"/>
  <c r="J139" i="3"/>
  <c r="J132" i="3"/>
  <c r="J127" i="3"/>
  <c r="J122" i="3"/>
  <c r="J116" i="3"/>
  <c r="J111" i="3"/>
  <c r="J106" i="3"/>
  <c r="J100" i="3"/>
  <c r="J95" i="3"/>
  <c r="J90" i="3"/>
  <c r="J84" i="3"/>
  <c r="J79" i="3"/>
  <c r="J74" i="3"/>
  <c r="J68" i="3"/>
  <c r="J62" i="3"/>
  <c r="J57" i="3"/>
  <c r="J51" i="3"/>
  <c r="J46" i="3"/>
  <c r="J42" i="3"/>
  <c r="J38" i="3"/>
  <c r="J34" i="3"/>
  <c r="J30" i="3"/>
  <c r="J26" i="3"/>
  <c r="J22" i="3"/>
  <c r="J18" i="3"/>
  <c r="J14" i="3"/>
  <c r="J10" i="3"/>
  <c r="J6" i="3"/>
  <c r="I3" i="3"/>
  <c r="I7" i="3"/>
  <c r="I11" i="3"/>
  <c r="I15" i="3"/>
  <c r="I19" i="3"/>
  <c r="I23" i="3"/>
  <c r="I27" i="3"/>
  <c r="I32" i="3"/>
  <c r="I36" i="3"/>
  <c r="I40" i="3"/>
  <c r="K199" i="3"/>
  <c r="K194" i="3"/>
  <c r="K188" i="3"/>
  <c r="K183" i="3"/>
  <c r="K178" i="3"/>
  <c r="K171" i="3"/>
  <c r="K164" i="3"/>
  <c r="K159" i="3"/>
  <c r="K153" i="3"/>
  <c r="K148" i="3"/>
  <c r="K143" i="3"/>
  <c r="K137" i="3"/>
  <c r="K131" i="3"/>
  <c r="K126" i="3"/>
  <c r="K120" i="3"/>
  <c r="K115" i="3"/>
  <c r="K110" i="3"/>
  <c r="K104" i="3"/>
  <c r="K99" i="3"/>
  <c r="K94" i="3"/>
  <c r="K88" i="3"/>
  <c r="K83" i="3"/>
  <c r="K78" i="3"/>
  <c r="K72" i="3"/>
  <c r="K66" i="3"/>
  <c r="K61" i="3"/>
  <c r="K55" i="3"/>
  <c r="K50" i="3"/>
  <c r="K45" i="3"/>
  <c r="K39" i="3"/>
  <c r="K34" i="3"/>
  <c r="K29" i="3"/>
  <c r="K23" i="3"/>
  <c r="K18" i="3"/>
  <c r="K13" i="3"/>
  <c r="K7" i="3"/>
  <c r="J200" i="3"/>
  <c r="J195" i="3"/>
  <c r="J189" i="3"/>
  <c r="J184" i="3"/>
  <c r="J179" i="3"/>
  <c r="J173" i="3"/>
  <c r="J164" i="3"/>
  <c r="J159" i="3"/>
  <c r="J153" i="3"/>
  <c r="J148" i="3"/>
  <c r="J143" i="3"/>
  <c r="J137" i="3"/>
  <c r="J131" i="3"/>
  <c r="J126" i="3"/>
  <c r="J120" i="3"/>
  <c r="K198" i="3"/>
  <c r="K187" i="3"/>
  <c r="K176" i="3"/>
  <c r="K163" i="3"/>
  <c r="K152" i="3"/>
  <c r="K141" i="3"/>
  <c r="K130" i="3"/>
  <c r="K119" i="3"/>
  <c r="K108" i="3"/>
  <c r="K98" i="3"/>
  <c r="K87" i="3"/>
  <c r="K76" i="3"/>
  <c r="K65" i="3"/>
  <c r="K54" i="3"/>
  <c r="K43" i="3"/>
  <c r="K33" i="3"/>
  <c r="K22" i="3"/>
  <c r="K11" i="3"/>
  <c r="J199" i="3"/>
  <c r="J188" i="3"/>
  <c r="J177" i="3"/>
  <c r="J163" i="3"/>
  <c r="J152" i="3"/>
  <c r="J141" i="3"/>
  <c r="J130" i="3"/>
  <c r="J119" i="3"/>
  <c r="J112" i="3"/>
  <c r="J104" i="3"/>
  <c r="J98" i="3"/>
  <c r="J91" i="3"/>
  <c r="J83" i="3"/>
  <c r="J76" i="3"/>
  <c r="J70" i="3"/>
  <c r="J61" i="3"/>
  <c r="J54" i="3"/>
  <c r="J47" i="3"/>
  <c r="J41" i="3"/>
  <c r="J36" i="3"/>
  <c r="J31" i="3"/>
  <c r="J25" i="3"/>
  <c r="J20" i="3"/>
  <c r="J15" i="3"/>
  <c r="J9" i="3"/>
  <c r="J4" i="3"/>
  <c r="I6" i="3"/>
  <c r="I12" i="3"/>
  <c r="I17" i="3"/>
  <c r="I22" i="3"/>
  <c r="I28" i="3"/>
  <c r="I34" i="3"/>
  <c r="I39" i="3"/>
  <c r="I44" i="3"/>
  <c r="I48" i="3"/>
  <c r="I52" i="3"/>
  <c r="I56" i="3"/>
  <c r="I60" i="3"/>
  <c r="I64" i="3"/>
  <c r="I69" i="3"/>
  <c r="I73" i="3"/>
  <c r="I77" i="3"/>
  <c r="I81" i="3"/>
  <c r="I85" i="3"/>
  <c r="I89" i="3"/>
  <c r="I93" i="3"/>
  <c r="K192" i="3"/>
  <c r="K182" i="3"/>
  <c r="K170" i="3"/>
  <c r="K157" i="3"/>
  <c r="K147" i="3"/>
  <c r="K135" i="3"/>
  <c r="K124" i="3"/>
  <c r="K114" i="3"/>
  <c r="K103" i="3"/>
  <c r="K92" i="3"/>
  <c r="K82" i="3"/>
  <c r="K71" i="3"/>
  <c r="K59" i="3"/>
  <c r="K49" i="3"/>
  <c r="K38" i="3"/>
  <c r="K27" i="3"/>
  <c r="K17" i="3"/>
  <c r="K6" i="3"/>
  <c r="J193" i="3"/>
  <c r="J183" i="3"/>
  <c r="J170" i="3"/>
  <c r="J157" i="3"/>
  <c r="J147" i="3"/>
  <c r="J135" i="3"/>
  <c r="J124" i="3"/>
  <c r="J115" i="3"/>
  <c r="J108" i="3"/>
  <c r="J102" i="3"/>
  <c r="J94" i="3"/>
  <c r="J87" i="3"/>
  <c r="J80" i="3"/>
  <c r="J72" i="3"/>
  <c r="J65" i="3"/>
  <c r="J58" i="3"/>
  <c r="J50" i="3"/>
  <c r="J44" i="3"/>
  <c r="J39" i="3"/>
  <c r="J33" i="3"/>
  <c r="J28" i="3"/>
  <c r="J23" i="3"/>
  <c r="J17" i="3"/>
  <c r="J12" i="3"/>
  <c r="J7" i="3"/>
  <c r="I4" i="3"/>
  <c r="I9" i="3"/>
  <c r="I14" i="3"/>
  <c r="I20" i="3"/>
  <c r="I25" i="3"/>
  <c r="I31" i="3"/>
  <c r="I37" i="3"/>
  <c r="I42" i="3"/>
  <c r="I46" i="3"/>
  <c r="I50" i="3"/>
  <c r="I54" i="3"/>
  <c r="I58" i="3"/>
  <c r="I62" i="3"/>
  <c r="I66" i="3"/>
  <c r="I71" i="3"/>
  <c r="I75" i="3"/>
  <c r="I79" i="3"/>
  <c r="I83" i="3"/>
  <c r="I87" i="3"/>
  <c r="I91" i="3"/>
  <c r="I95" i="3"/>
  <c r="I99" i="3"/>
  <c r="I103" i="3"/>
  <c r="I107" i="3"/>
  <c r="I111" i="3"/>
  <c r="I115" i="3"/>
  <c r="I119" i="3"/>
  <c r="I123" i="3"/>
  <c r="I127" i="3"/>
  <c r="I131" i="3"/>
  <c r="I135" i="3"/>
  <c r="I140" i="3"/>
  <c r="I144" i="3"/>
  <c r="I148" i="3"/>
  <c r="I152" i="3"/>
  <c r="I157" i="3"/>
  <c r="I166" i="3"/>
  <c r="I175" i="3"/>
  <c r="I179" i="3"/>
  <c r="I183" i="3"/>
  <c r="I187" i="3"/>
  <c r="I191" i="3"/>
  <c r="I197" i="3"/>
  <c r="I193" i="3"/>
  <c r="I188" i="3"/>
  <c r="I182" i="3"/>
  <c r="I177" i="3"/>
  <c r="I167" i="3"/>
  <c r="I155" i="3"/>
  <c r="I150" i="3"/>
  <c r="I145" i="3"/>
  <c r="I139" i="3"/>
  <c r="I133" i="3"/>
  <c r="I128" i="3"/>
  <c r="I122" i="3"/>
  <c r="I117" i="3"/>
  <c r="I112" i="3"/>
  <c r="I106" i="3"/>
  <c r="I101" i="3"/>
  <c r="I96" i="3"/>
  <c r="I88" i="3"/>
  <c r="I80" i="3"/>
  <c r="I72" i="3"/>
  <c r="I63" i="3"/>
  <c r="I55" i="3"/>
  <c r="I47" i="3"/>
  <c r="I38" i="3"/>
  <c r="I26" i="3"/>
  <c r="I16" i="3"/>
  <c r="I5" i="3"/>
  <c r="J11" i="3"/>
  <c r="J21" i="3"/>
  <c r="J32" i="3"/>
  <c r="J43" i="3"/>
  <c r="J55" i="3"/>
  <c r="J71" i="3"/>
  <c r="J86" i="3"/>
  <c r="J99" i="3"/>
  <c r="J114" i="3"/>
  <c r="J134" i="3"/>
  <c r="J156" i="3"/>
  <c r="J181" i="3"/>
  <c r="K5" i="3"/>
  <c r="K26" i="3"/>
  <c r="K47" i="3"/>
  <c r="K70" i="3"/>
  <c r="K91" i="3"/>
  <c r="K112" i="3"/>
  <c r="K134" i="3"/>
  <c r="K156" i="3"/>
  <c r="K180" i="3"/>
  <c r="I200" i="3"/>
  <c r="I196" i="3"/>
  <c r="I192" i="3"/>
  <c r="I186" i="3"/>
  <c r="I181" i="3"/>
  <c r="I176" i="3"/>
  <c r="I165" i="3"/>
  <c r="I154" i="3"/>
  <c r="I149" i="3"/>
  <c r="I143" i="3"/>
  <c r="I138" i="3"/>
  <c r="I132" i="3"/>
  <c r="I126" i="3"/>
  <c r="I121" i="3"/>
  <c r="I116" i="3"/>
  <c r="I110" i="3"/>
  <c r="I105" i="3"/>
  <c r="I100" i="3"/>
  <c r="I94" i="3"/>
  <c r="I86" i="3"/>
  <c r="I78" i="3"/>
  <c r="I70" i="3"/>
  <c r="I61" i="3"/>
  <c r="I53" i="3"/>
  <c r="I45" i="3"/>
  <c r="I35" i="3"/>
  <c r="I24" i="3"/>
  <c r="I13" i="3"/>
  <c r="J3" i="3"/>
  <c r="J13" i="3"/>
  <c r="J24" i="3"/>
  <c r="J35" i="3"/>
  <c r="J45" i="3"/>
  <c r="J59" i="3"/>
  <c r="J75" i="3"/>
  <c r="J88" i="3"/>
  <c r="J103" i="3"/>
  <c r="J118" i="3"/>
  <c r="J140" i="3"/>
  <c r="J161" i="3"/>
  <c r="J187" i="3"/>
  <c r="K10" i="3"/>
  <c r="K31" i="3"/>
  <c r="K53" i="3"/>
  <c r="K75" i="3"/>
  <c r="K96" i="3"/>
  <c r="K118" i="3"/>
  <c r="K140" i="3"/>
  <c r="K161" i="3"/>
  <c r="K186" i="3"/>
  <c r="I199" i="3"/>
  <c r="I195" i="3"/>
  <c r="I190" i="3"/>
  <c r="I185" i="3"/>
  <c r="I180" i="3"/>
  <c r="I174" i="3"/>
  <c r="I164" i="3"/>
  <c r="I153" i="3"/>
  <c r="I147" i="3"/>
  <c r="I142" i="3"/>
  <c r="I137" i="3"/>
  <c r="I130" i="3"/>
  <c r="I125" i="3"/>
  <c r="I120" i="3"/>
  <c r="I114" i="3"/>
  <c r="I109" i="3"/>
  <c r="I104" i="3"/>
  <c r="I98" i="3"/>
  <c r="I92" i="3"/>
  <c r="I84" i="3"/>
  <c r="I76" i="3"/>
  <c r="I68" i="3"/>
  <c r="I59" i="3"/>
  <c r="I51" i="3"/>
  <c r="I43" i="3"/>
  <c r="I33" i="3"/>
  <c r="I21" i="3"/>
  <c r="I10" i="3"/>
  <c r="J5" i="3"/>
  <c r="J16" i="3"/>
  <c r="J27" i="3"/>
  <c r="J37" i="3"/>
  <c r="J49" i="3"/>
  <c r="J63" i="3"/>
  <c r="J78" i="3"/>
  <c r="J92" i="3"/>
  <c r="J107" i="3"/>
  <c r="J123" i="3"/>
  <c r="J145" i="3"/>
  <c r="J167" i="3"/>
  <c r="J192" i="3"/>
  <c r="K15" i="3"/>
  <c r="K37" i="3"/>
  <c r="K58" i="3"/>
  <c r="K80" i="3"/>
  <c r="K102" i="3"/>
  <c r="K123" i="3"/>
  <c r="K145" i="3"/>
  <c r="K167" i="3"/>
  <c r="K191" i="3"/>
  <c r="I198" i="3"/>
  <c r="I194" i="3"/>
  <c r="I189" i="3"/>
  <c r="I184" i="3"/>
  <c r="I178" i="3"/>
  <c r="I173" i="3"/>
  <c r="I163" i="3"/>
  <c r="I151" i="3"/>
  <c r="I146" i="3"/>
  <c r="I141" i="3"/>
  <c r="I134" i="3"/>
  <c r="I129" i="3"/>
  <c r="I124" i="3"/>
  <c r="I118" i="3"/>
  <c r="I113" i="3"/>
  <c r="I108" i="3"/>
  <c r="I102" i="3"/>
  <c r="I97" i="3"/>
  <c r="I90" i="3"/>
  <c r="I82" i="3"/>
  <c r="I74" i="3"/>
  <c r="I65" i="3"/>
  <c r="I57" i="3"/>
  <c r="I49" i="3"/>
  <c r="I41" i="3"/>
  <c r="I30" i="3"/>
  <c r="I18" i="3"/>
  <c r="I8" i="3"/>
  <c r="J8" i="3"/>
  <c r="J19" i="3"/>
  <c r="J29" i="3"/>
  <c r="J40" i="3"/>
  <c r="J53" i="3"/>
  <c r="J66" i="3"/>
  <c r="J82" i="3"/>
  <c r="J96" i="3"/>
  <c r="J110" i="3"/>
  <c r="J128" i="3"/>
  <c r="J151" i="3"/>
  <c r="J176" i="3"/>
  <c r="J197" i="3"/>
  <c r="K21" i="3"/>
  <c r="K42" i="3"/>
  <c r="K63" i="3"/>
  <c r="K86" i="3"/>
  <c r="K107" i="3"/>
  <c r="K128" i="3"/>
  <c r="K151" i="3"/>
  <c r="K175" i="3"/>
  <c r="K196" i="3"/>
  <c r="J201" i="3" l="1"/>
  <c r="J206" i="3" s="1"/>
  <c r="K201" i="3"/>
  <c r="K206" i="3" s="1"/>
  <c r="I201" i="3"/>
  <c r="I206" i="3" s="1"/>
</calcChain>
</file>

<file path=xl/comments1.xml><?xml version="1.0" encoding="utf-8"?>
<comments xmlns="http://schemas.openxmlformats.org/spreadsheetml/2006/main">
  <authors>
    <author>Варульникова С.</author>
    <author>Соловьёва</author>
  </authors>
  <commentLis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816,819</t>
        </r>
      </text>
    </comment>
    <comment ref="B43" authorId="1">
      <text>
        <r>
          <rPr>
            <sz val="9"/>
            <color indexed="81"/>
            <rFont val="Tahoma"/>
            <family val="2"/>
            <charset val="204"/>
          </rPr>
          <t xml:space="preserve">в расходах у 819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Варульникова С.:</t>
        </r>
        <r>
          <rPr>
            <sz val="9"/>
            <color indexed="81"/>
            <rFont val="Tahoma"/>
            <family val="2"/>
            <charset val="204"/>
          </rPr>
          <t xml:space="preserve">
в расходах 819, 821</t>
        </r>
      </text>
    </comment>
  </commentList>
</comments>
</file>

<file path=xl/sharedStrings.xml><?xml version="1.0" encoding="utf-8"?>
<sst xmlns="http://schemas.openxmlformats.org/spreadsheetml/2006/main" count="632" uniqueCount="389">
  <si>
    <t>ГАД</t>
  </si>
  <si>
    <t>2 02 25021 02 0000 150</t>
  </si>
  <si>
    <t>2 02 25084 02 0000 150</t>
  </si>
  <si>
    <t>2 02 25097 02 0000 150</t>
  </si>
  <si>
    <t>2 02 25519 02 0000 150</t>
  </si>
  <si>
    <t>2 02 25527 02 0000 150</t>
  </si>
  <si>
    <t>2 02 25555 02 0000 150</t>
  </si>
  <si>
    <t>2 02 45159 02 0000 150</t>
  </si>
  <si>
    <t>2 02 25027 02 0000 150</t>
  </si>
  <si>
    <t>2 02 25082 02 0000 150</t>
  </si>
  <si>
    <t>2 02 25086 02 0000 150</t>
  </si>
  <si>
    <t>2 02 25209 02 0000 150</t>
  </si>
  <si>
    <t>2 02 25402 02 0000 150</t>
  </si>
  <si>
    <t>2 02 25462 02 0000 150</t>
  </si>
  <si>
    <t>2 02 25467 02 0000 150</t>
  </si>
  <si>
    <t>2 02 25543 02 0000 150</t>
  </si>
  <si>
    <t>Наименование</t>
  </si>
  <si>
    <r>
      <t xml:space="preserve"> </t>
    </r>
    <r>
      <rPr>
        <b/>
        <sz val="10"/>
        <rFont val="Corbel"/>
        <family val="2"/>
        <charset val="204"/>
      </rPr>
      <t>Σ</t>
    </r>
    <r>
      <rPr>
        <b/>
        <sz val="10"/>
        <rFont val="Calibri Light"/>
        <family val="2"/>
        <charset val="204"/>
      </rPr>
      <t xml:space="preserve"> 2019 год, в том числе:</t>
    </r>
  </si>
  <si>
    <t>средства федерального бюджета</t>
  </si>
  <si>
    <t>%</t>
  </si>
  <si>
    <t>средства областного бюджета (сверхсофи-нансирование)</t>
  </si>
  <si>
    <t>Соглашение</t>
  </si>
  <si>
    <t>2 02 25517 02 0000 150</t>
  </si>
  <si>
    <t>2 02 15001 02 0000 150</t>
  </si>
  <si>
    <t>2 02 15009 02 0000 150</t>
  </si>
  <si>
    <t>2019 год</t>
  </si>
  <si>
    <t>2020 год</t>
  </si>
  <si>
    <t>2021 год</t>
  </si>
  <si>
    <t>средства
областного
бюджета (софинансирование)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</si>
  <si>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</si>
  <si>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</si>
  <si>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</si>
  <si>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</si>
  <si>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</si>
  <si>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</si>
  <si>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</si>
  <si>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</si>
  <si>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</si>
  <si>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</si>
  <si>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</si>
  <si>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</si>
  <si>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Российской Федерации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</si>
  <si>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</si>
  <si>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</si>
  <si>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Субсидии бюджетам субъектов Российской Федерации на создание детских технопарков "Кванториум"</t>
  </si>
  <si>
    <t>Субсидии бюджетам субъектов Российской Федерации на поддержку образования для детей с ограниченными возможностями здоровья</t>
  </si>
  <si>
    <t>Субсидии бюджетам субъектов Российской Федерации на  развитие паллиативной медицинской помощи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</si>
  <si>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</si>
  <si>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оснащение объектов спортивной инфраструктуры спортивно-технологическим оборудованием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</si>
  <si>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</si>
  <si>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</si>
  <si>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</si>
  <si>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Субсидии бюджетам субъектов Российской Федерации на строительство и реконструкцию (модернизацию) объектов питьевого водоснабжения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</si>
  <si>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</si>
  <si>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</si>
  <si>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</si>
  <si>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</si>
  <si>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</si>
  <si>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</si>
  <si>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</si>
  <si>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</si>
  <si>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</si>
  <si>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</si>
  <si>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</si>
  <si>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</si>
  <si>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субъектов Российской Федерации на повышение продуктивности в молочном скотоводстве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</si>
  <si>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</si>
  <si>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</si>
  <si>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обеспечения устойчивого развития сельских территорий</t>
  </si>
  <si>
    <t>Субсидии бюджетам субъектов Российской Федерации на обеспечение устойчивого развития сельских территорий</t>
  </si>
  <si>
    <t>Субсидии бюджетам субъектов Российской Федерации на реализацию мероприятий по устойчивому развитию сельских территорий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</si>
  <si>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</si>
  <si>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</si>
  <si>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r>
      <t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</t>
    </r>
    <r>
      <rPr>
        <sz val="10"/>
        <color indexed="12"/>
        <rFont val="Calibri Light"/>
        <family val="2"/>
        <charset val="204"/>
      </rPr>
      <t/>
    </r>
  </si>
  <si>
    <t>Межбюджетные трансферты, передаваемые бюджетам субъектов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</si>
  <si>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перечисляемые бюджетам субъектов Российской Федерации на создание системы поддержки фермеров и развитие сельской кооперации</t>
  </si>
  <si>
    <t>2 02 35134 02 0000 150</t>
  </si>
  <si>
    <t>2 02 35176 02 0000 150</t>
  </si>
  <si>
    <t>2 02 35240 02 0000 150</t>
  </si>
  <si>
    <t>2 02 35250 02 0000 150</t>
  </si>
  <si>
    <t>2 02 35260 02 0000 150</t>
  </si>
  <si>
    <t>2 02 35280 02 0000 150</t>
  </si>
  <si>
    <t>2 02 35380 02 0000 150</t>
  </si>
  <si>
    <t>2 02 35900 02 0000 150</t>
  </si>
  <si>
    <t>2 02 45141 02 0000 150</t>
  </si>
  <si>
    <t>2 02 45142 02 0000 150</t>
  </si>
  <si>
    <t>Межбюджетные трансферты,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</t>
  </si>
  <si>
    <t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</t>
  </si>
  <si>
    <t>Межбюджетные трансферты, передаваемые бюджетам субъектов 
Российской Федерации на создание и замену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</si>
  <si>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Межбюджетные трансферты,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</si>
  <si>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</si>
  <si>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ИТОГО:</t>
  </si>
  <si>
    <t>КБК</t>
  </si>
  <si>
    <t>Сумма</t>
  </si>
  <si>
    <t>Sum of Сумма</t>
  </si>
  <si>
    <t>Row Labels</t>
  </si>
  <si>
    <t>Grand Total</t>
  </si>
  <si>
    <t>2 02 15002 02 0000 150</t>
  </si>
  <si>
    <t>2 02 15213 02 0000 150</t>
  </si>
  <si>
    <t>2 02 20051 00 0000 150</t>
  </si>
  <si>
    <t>2 02 23009 02 0000 150</t>
  </si>
  <si>
    <t>2 02 25066 02 0000 150</t>
  </si>
  <si>
    <t>2 02 25081 02 0000 150</t>
  </si>
  <si>
    <t>2 02 25198 02 0000 150</t>
  </si>
  <si>
    <t>2 02 25382 02 0000 150</t>
  </si>
  <si>
    <t>2 02 25497 02 0000 150</t>
  </si>
  <si>
    <t>2 02 25516 02 0000 150</t>
  </si>
  <si>
    <t>2 02 25520 02 0000 150</t>
  </si>
  <si>
    <t>2 02 25533 02 0000 150</t>
  </si>
  <si>
    <t>2 02 25534 02 0000 150</t>
  </si>
  <si>
    <t>2 02 25541 02 0000 150</t>
  </si>
  <si>
    <t>2 02 25542 02 0000 150</t>
  </si>
  <si>
    <t>2 02 25544 02 0000 150</t>
  </si>
  <si>
    <t>2 02 25560 02 0000 150</t>
  </si>
  <si>
    <t>2 02 25567 02 0000 150</t>
  </si>
  <si>
    <t>2 02 20077 02 0000 150</t>
  </si>
  <si>
    <t>2 02 25568 02 0000 150</t>
  </si>
  <si>
    <t>2 02 25674 02 0000 150</t>
  </si>
  <si>
    <t>2 02 35118 02 0000 150</t>
  </si>
  <si>
    <t>2 02 35120 02 0000 150</t>
  </si>
  <si>
    <t>2 02 35128 02 0000 150</t>
  </si>
  <si>
    <t>2 02 35129 02 0000 150</t>
  </si>
  <si>
    <t>2 02 35130 02 0000 150</t>
  </si>
  <si>
    <t>2 02 35135 02 0000 150</t>
  </si>
  <si>
    <t>2 02 35137 02 0000 150</t>
  </si>
  <si>
    <t>2 02 35194 02 0000 150</t>
  </si>
  <si>
    <t>2 02 35220 02 0000 150</t>
  </si>
  <si>
    <t>2 02 35270 02 0000 150</t>
  </si>
  <si>
    <t>2 02 35290 02 0000 150</t>
  </si>
  <si>
    <t>2 02 35460 02 0000 150</t>
  </si>
  <si>
    <t>2 02 35573 02 0000 150</t>
  </si>
  <si>
    <t>2 02 45136 02 0000 150</t>
  </si>
  <si>
    <t>2 02 45161 02 0000 150</t>
  </si>
  <si>
    <t>2 02 45433 02 0000 150</t>
  </si>
  <si>
    <t>2 02 49000 02 0000 150</t>
  </si>
  <si>
    <t>2 02 49001 02 0000 150</t>
  </si>
  <si>
    <t>2 18 02010 02 0000 180</t>
  </si>
  <si>
    <t>2 18 02020 02 0000 180</t>
  </si>
  <si>
    <t>2 18 60010 02 0000 150</t>
  </si>
  <si>
    <t>2 18 02030 02 0000 180</t>
  </si>
  <si>
    <t>2 18 25555 02 0000 150</t>
  </si>
  <si>
    <t>2 18 45420 02 0000 150</t>
  </si>
  <si>
    <t>2 18 25027 02 0000 150</t>
  </si>
  <si>
    <t>2 18 25064 02 0000 150</t>
  </si>
  <si>
    <t>2 18 35118 02 0000 150</t>
  </si>
  <si>
    <t>2 19 25016 02 0000 150</t>
  </si>
  <si>
    <t>2 19 25555 02 0000 150</t>
  </si>
  <si>
    <t>2 19 51360 02 0000 150</t>
  </si>
  <si>
    <t>2 19 25053 02 0000 150</t>
  </si>
  <si>
    <t>2 19 25018 02 0000 150</t>
  </si>
  <si>
    <t>2 19 25031 02 0000 150</t>
  </si>
  <si>
    <t>2 19 25035 02 0000 150</t>
  </si>
  <si>
    <t>2 19 25043 02 0000 150</t>
  </si>
  <si>
    <t>2 19 25054 02 0000 150</t>
  </si>
  <si>
    <t>2 19 25055 02 0000 150</t>
  </si>
  <si>
    <t>2 19 25442 02 0000 150</t>
  </si>
  <si>
    <t>2 19 25446 02 0000 150</t>
  </si>
  <si>
    <t>2 19 25541 02 0000 150</t>
  </si>
  <si>
    <t>2 19 25542 02 0000 150</t>
  </si>
  <si>
    <t>2 19 25543 02 0000 150</t>
  </si>
  <si>
    <t>2 19 90000 02 0000 150</t>
  </si>
  <si>
    <t>2 19 25495 02 0000 150</t>
  </si>
  <si>
    <t>2 19 45420 02 0000 150</t>
  </si>
  <si>
    <t>2 19 45390 02 0000 150</t>
  </si>
  <si>
    <t>2 19 25027 02 0000 150</t>
  </si>
  <si>
    <t>2 19 25084 02 0000 150</t>
  </si>
  <si>
    <t>2 19 25462 02 0000 150</t>
  </si>
  <si>
    <t>2 19 35130 02 0000 150</t>
  </si>
  <si>
    <t>2 19 35137 02 0000 150</t>
  </si>
  <si>
    <t>2 19 35194 02 0000 150</t>
  </si>
  <si>
    <t>2 19 35220 02 0000 150</t>
  </si>
  <si>
    <t>2 19 35250 02 0000 150</t>
  </si>
  <si>
    <t>2 19 35260 02 0000 150</t>
  </si>
  <si>
    <t>2 19 35270 02 0000 150</t>
  </si>
  <si>
    <t>2 19 35380 02 0000 150</t>
  </si>
  <si>
    <t>2 19 45612 02 0000 150</t>
  </si>
  <si>
    <t>2 19 35290 02 0000 150</t>
  </si>
  <si>
    <t>2 19 25470 02 0000 150</t>
  </si>
  <si>
    <t>2 19 35129 02 0000 150</t>
  </si>
  <si>
    <t>2 19 25064 02 0000 150</t>
  </si>
  <si>
    <t>2 19 35118 02 0000 150</t>
  </si>
  <si>
    <t>8082 02 25016 02 0000 150</t>
  </si>
  <si>
    <t xml:space="preserve">8402 02 25028 02 0000 150 </t>
  </si>
  <si>
    <t xml:space="preserve">8162 02 25066 02 0000 150 </t>
  </si>
  <si>
    <t xml:space="preserve">8252 02 25081 02 0000 150 </t>
  </si>
  <si>
    <t>8142 02 27111 02 0000 150</t>
  </si>
  <si>
    <t>8142 02 25114 02 0000 150</t>
  </si>
  <si>
    <t>8142 02 25138 02 0000 150</t>
  </si>
  <si>
    <t>8252 02 27139 02 0000 150</t>
  </si>
  <si>
    <t>8142 02 25170 02 0000 150</t>
  </si>
  <si>
    <t>8162 02 25173 02 0000 150</t>
  </si>
  <si>
    <t>8162 02 25187 02 0000 150</t>
  </si>
  <si>
    <t>8142 02 25201 02 0000 150</t>
  </si>
  <si>
    <t>8142 02 25202 02 0000 150</t>
  </si>
  <si>
    <t>8252 02 25228 02 0000 150</t>
  </si>
  <si>
    <t>8252 02 25229 02 0000 150</t>
  </si>
  <si>
    <t>8162 02 25232 02 0000 150</t>
  </si>
  <si>
    <t>8082 02 25242 02 0000 150</t>
  </si>
  <si>
    <t>8122 02 25243 02 0000 150</t>
  </si>
  <si>
    <t>8252 02 25495 02 0000 150</t>
  </si>
  <si>
    <t xml:space="preserve">8212 02 25497 02 0000 150 </t>
  </si>
  <si>
    <t xml:space="preserve">8212 02 25514 02 0000 150 </t>
  </si>
  <si>
    <t xml:space="preserve">8112 02 25516 02 0000 150 </t>
  </si>
  <si>
    <t xml:space="preserve">8162 02 25520 02 0000 150 </t>
  </si>
  <si>
    <t xml:space="preserve">8172 02 25541 02 0000 150 </t>
  </si>
  <si>
    <t xml:space="preserve">8172 02 25542 02 0000 150 </t>
  </si>
  <si>
    <t>8142 02 25554 02 0000 150</t>
  </si>
  <si>
    <t>8172 02 27567 02 0000 150</t>
  </si>
  <si>
    <t>8192 02 27567 02 0000 150</t>
  </si>
  <si>
    <t xml:space="preserve">8172 02 25567 02 0000 150 </t>
  </si>
  <si>
    <t xml:space="preserve">8172 02 25568 02 0000 150 </t>
  </si>
  <si>
    <t xml:space="preserve">8422 02 35118 02 0000 150 </t>
  </si>
  <si>
    <t xml:space="preserve">8422 02 35120 02 0000 150 </t>
  </si>
  <si>
    <t xml:space="preserve">8082 02 35128 02 0000 150 </t>
  </si>
  <si>
    <t xml:space="preserve">8362 02 35129 02 0000 150 </t>
  </si>
  <si>
    <t xml:space="preserve">8192 02 35135 02 0000 150 </t>
  </si>
  <si>
    <t xml:space="preserve">8212 02 35137 02 0000 150 </t>
  </si>
  <si>
    <t xml:space="preserve">8212 02 35220 02 0000 150 </t>
  </si>
  <si>
    <t xml:space="preserve">8212 02 35270 02 0000 150 </t>
  </si>
  <si>
    <t xml:space="preserve">8322 02 35290 02 0000 150 </t>
  </si>
  <si>
    <t>8362 02 35429 02 0000 150</t>
  </si>
  <si>
    <t>8362 02 35430 02 0000 150</t>
  </si>
  <si>
    <t>8362 02 35432 02 0000 150</t>
  </si>
  <si>
    <t xml:space="preserve">8212 02 35573 02 0000 150 </t>
  </si>
  <si>
    <t>8322 02 45294 02 0000 150</t>
  </si>
  <si>
    <t>8192 02 45393 02 0000 150</t>
  </si>
  <si>
    <t>8172 02 45480 02 0000 150</t>
  </si>
  <si>
    <t xml:space="preserve">8142 02 45161 02 0000 150 </t>
  </si>
  <si>
    <t>8142 02 45190 02 0000 150</t>
  </si>
  <si>
    <t>8142 02 45191 02 0000 150</t>
  </si>
  <si>
    <t>8142 02 45192 02 0000 150</t>
  </si>
  <si>
    <t>8142 02 45196 02 0000 150</t>
  </si>
  <si>
    <t xml:space="preserve">8142 02 45216 02 0000 150 </t>
  </si>
  <si>
    <t>8212 02 45293 02 0000 150</t>
  </si>
  <si>
    <t>8142 02 45295 02 0000 150</t>
  </si>
  <si>
    <t>8142 02 45468 02 0000 150</t>
  </si>
  <si>
    <t>8122 03 02040 02 0000 150</t>
  </si>
  <si>
    <t>8402 03 02040 02 0000 150</t>
  </si>
  <si>
    <t>№ 777-08-2019-001 от 07.02.2019</t>
  </si>
  <si>
    <t>№ 380-09-2019-042 от 06.02.2019</t>
  </si>
  <si>
    <t>№ 073-09-2019-022 от 06.02.2019</t>
  </si>
  <si>
    <t>№ 052-09-2019-019 от 01.02.2019</t>
  </si>
  <si>
    <t>№ 073-08-2019-242 от 31.01.2019</t>
  </si>
  <si>
    <t>№ 069-08-2019-119 от 01.02.2019</t>
  </si>
  <si>
    <t>№ 069-08-2019-021 от 05.02.2019</t>
  </si>
  <si>
    <t>№ 054-08-2019-034 от 29.01.2019</t>
  </si>
  <si>
    <t>№ 054-09-2019-007 от 04.02.2019</t>
  </si>
  <si>
    <t>№ 188-08-2019-005 от 31.01.2019</t>
  </si>
  <si>
    <t>№ 149-08-2019-024 от 28.01.2019</t>
  </si>
  <si>
    <t>№ 082-09-2019-037 от 01.02.2019</t>
  </si>
  <si>
    <t>№ 082-08-2019-098 от 04.02.2019</t>
  </si>
  <si>
    <t>№ 149-08-2019-106 от 30.01.2019</t>
  </si>
  <si>
    <t>№ 082-08-2019-181  от 08.02.2019</t>
  </si>
  <si>
    <t>150-17-2019-022 от 07.02.2019</t>
  </si>
  <si>
    <t>№ 073-09-2019-078 от 09.02.2019</t>
  </si>
  <si>
    <t>№ 073-08-2019-510 от 09.02.2019</t>
  </si>
  <si>
    <t>№ 073-08-2019-393 от 10.02.2019</t>
  </si>
  <si>
    <t>№ 073-08-2019-341 от 10.02.2019</t>
  </si>
  <si>
    <t>№ 069-09-2019-128 от 08.02.2019</t>
  </si>
  <si>
    <t>№ 056-17-2019-036 от 09.02.2019</t>
  </si>
  <si>
    <t>№ 054-09-2019-089 от 09.02.2019</t>
  </si>
  <si>
    <t>№ 082-09-2019-115 от 11.02.2019</t>
  </si>
  <si>
    <t>№ 069-09-2019-106 от 11.02.2019</t>
  </si>
  <si>
    <t>№ 071-08-2019-006 от 12.02.2019</t>
  </si>
  <si>
    <t>№ 056-08-2019-502 от 13.02.2019</t>
  </si>
  <si>
    <t>№ 056-08-2019-036 от 12.02.2019</t>
  </si>
  <si>
    <t>№ 054-08-2019-170 от 13.02.2019</t>
  </si>
  <si>
    <t>№ 082-08-2019-231 от 11.02.2019</t>
  </si>
  <si>
    <t>№ 056-17-2019-226 от 12.02.2019</t>
  </si>
  <si>
    <t>№ 056-08-2019-323 от 13.02.2019</t>
  </si>
  <si>
    <t>№ 056-08-2019-223 от 13.02.2019</t>
  </si>
  <si>
    <t>№ 056-08-2019-417 от 13.02.2019</t>
  </si>
  <si>
    <t>№ 777-08-2019-124 от 13.02.2019</t>
  </si>
  <si>
    <t>№ 069-09-2019-232  от 12.02.2019</t>
  </si>
  <si>
    <t>№ 139-09-2019-210 от 12.02.2019
№ 139-09-2019-090 от 13.02.2019
№ 139-09-2019-006 от 13.02.2019</t>
  </si>
  <si>
    <t>нет в системе (возможно после 15.02)</t>
  </si>
  <si>
    <t>нет порядка (будет после 15.02)</t>
  </si>
  <si>
    <t>№ 149-08-2019-006 от 24.01.2019
№ 073-08-2019-006 от 06.02.2019</t>
  </si>
  <si>
    <t>№ 082-07-2019-061  от 04.02.2019
№ 108-07-2019-044 от 06.02.2019</t>
  </si>
  <si>
    <t/>
  </si>
  <si>
    <t>Департамент природных ресурсов и экологии Брянской области</t>
  </si>
  <si>
    <t>Департамент внутренней политики Брянской области</t>
  </si>
  <si>
    <t>Департамент топливно-энергетического комплекса и жилищно-коммунального хозяйства Брянской области</t>
  </si>
  <si>
    <t>Департамент здравоохранения Брянской области</t>
  </si>
  <si>
    <t>Департамент культуры Брянской области</t>
  </si>
  <si>
    <t>Департамент образования и науки Брянской области</t>
  </si>
  <si>
    <t>Департамент сельского хозяйства Брянской области</t>
  </si>
  <si>
    <t>Департамент строительства Брянской области</t>
  </si>
  <si>
    <t>Департамент семьи, социальной и демографической политики Брянской области</t>
  </si>
  <si>
    <t>Управление физической культуры и спорта Брянской области</t>
  </si>
  <si>
    <t>Управление государственной службы по труду и занятости населения Брянской области</t>
  </si>
  <si>
    <t>Департамент экономического развития Брянской области</t>
  </si>
  <si>
    <t>№ 056-017-2019-177 от 13.02.2019</t>
  </si>
  <si>
    <t>№ 056-08-2019-141 от 14.02.2019</t>
  </si>
  <si>
    <t>№ 777-08-2019-079 от 14.02.2019</t>
  </si>
  <si>
    <t>№ 073-17-2019-006 от 14.02.2019</t>
  </si>
  <si>
    <t>№ 082-08-2019-012  от 01.02.2019</t>
  </si>
  <si>
    <t>№ 051-09-2019-011 от 14.03.2019</t>
  </si>
  <si>
    <t>Статус</t>
  </si>
  <si>
    <t>Уникальный номер реестровой записи присвоен</t>
  </si>
  <si>
    <t>Уникальный номер реестровой записи отсутствует</t>
  </si>
  <si>
    <t>Соглашение в ЕПБС отсутствует</t>
  </si>
  <si>
    <t>№ 056-17-2019-281 от 14.02.2019</t>
  </si>
  <si>
    <t>№ 777-09-2019-110 от 14.02.2019</t>
  </si>
  <si>
    <t>№ 777-07-2019-038 от 14.02.2019</t>
  </si>
  <si>
    <t>Должно быть заключено 57 соглашений</t>
  </si>
  <si>
    <t>безопасные качественные дороги (Минтранс)</t>
  </si>
  <si>
    <t>сельская кооперация (Минсельхоз)</t>
  </si>
  <si>
    <t>№ 056-07-2019-013 от 15.02.2019</t>
  </si>
  <si>
    <t>№ 056-17-2019-334 от 15.02.2019</t>
  </si>
  <si>
    <t>№ 139-08-2019-030 от 15.02.2019</t>
  </si>
  <si>
    <t>нет в системе 2 соглашений:</t>
  </si>
  <si>
    <t>подписано с нашей стороны 55 соглашения, из них:</t>
  </si>
  <si>
    <t>1 не поставлено на учет в ФК</t>
  </si>
  <si>
    <t>Информация о заключенных соглашениях с федеральными министерствами (ведомствами) по субсидиям и иным МБТ (по состоянию на 18.02.2019 на 08 час 00 мин.)</t>
  </si>
  <si>
    <t>Итого, в том числе:</t>
  </si>
  <si>
    <t>субсидии</t>
  </si>
  <si>
    <t>Наименование доходов</t>
  </si>
  <si>
    <t>рублей</t>
  </si>
  <si>
    <t>Код бюджетной классификации</t>
  </si>
  <si>
    <t>Сумма на 2024 год</t>
  </si>
  <si>
    <t>Изменение на 2024 год (+/-)</t>
  </si>
  <si>
    <t>Сумма на 2024 год с учетом изменений</t>
  </si>
  <si>
    <t>НАЛОГОВЫЕ И НЕНАЛОГОВЫЕ ДОХОДЫ</t>
  </si>
  <si>
    <t>000 1 00 00000 00 0000 000</t>
  </si>
  <si>
    <t>Сумма на 2025 год</t>
  </si>
  <si>
    <t>Анализ изменения доходов бюджета Жирятинского муниципального района Брянской области на 2024 - 2026 годы</t>
  </si>
  <si>
    <t>Изменение на 2025год (+/-)</t>
  </si>
  <si>
    <t>Сумма на 2025год с учетом изменений</t>
  </si>
  <si>
    <t>Сумма на 2026 год</t>
  </si>
  <si>
    <t>Изменение на 2026од (+/-)</t>
  </si>
  <si>
    <t>Сумма на 2026 год с учетом изменений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</si>
  <si>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</si>
  <si>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</si>
  <si>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</si>
  <si>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</si>
  <si>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 xml:space="preserve">Приложение 1 к пояснительной записке
</t>
  </si>
  <si>
    <t xml:space="preserve"> 000 1140000000 0000 000</t>
  </si>
  <si>
    <t xml:space="preserve">  ДОХОДЫ ОТ ПРОДАЖИ МАТЕРИАЛЬНЫХ И НЕМАТЕРИАЛЬНЫХ АКТИВОВ</t>
  </si>
  <si>
    <t xml:space="preserve"> 000 1160000000 0000 000</t>
  </si>
  <si>
    <t xml:space="preserve">  ШТРАФЫ, САНКЦИИ, ВОЗМЕЩЕНИЕ УЩЕРБА</t>
  </si>
  <si>
    <t>Субвенции бюджетам 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</si>
  <si>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Субвенции бюджетам муниципальных районов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</si>
  <si>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000 2 02 35082 00 0000 150</t>
  </si>
  <si>
    <t>000 2 02 35082 05 0000 150</t>
  </si>
  <si>
    <t>000 2 02 30000 00 0000 150</t>
  </si>
  <si>
    <t xml:space="preserve">Субвенции бюджетам бюджетной системы Российской Федерации </t>
  </si>
  <si>
    <t xml:space="preserve"> субвенции бюджетам муниципальных районов  на осуществление отдельных государственных полномочий Брянской области по организации проведения на территории 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</t>
  </si>
  <si>
    <t>Субвенции   бюджетам муниципальных районов на выполнение передаваемых полномочий субъектов Российской Федерации</t>
  </si>
  <si>
    <t>Субвенции  местным бюджетам на выполнение передаваемых полномочий субъектов Российской Федерации</t>
  </si>
  <si>
    <t>000 2 02 30024 00 0000 150</t>
  </si>
  <si>
    <t>000 2 02 30024 05 0000 150</t>
  </si>
  <si>
    <t>901 114 02053 05 0000410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</si>
  <si>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</si>
  <si>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904 114 02053 05 0000410</t>
  </si>
  <si>
    <t>842 1 16 0201002 0000 140</t>
  </si>
  <si>
    <t>Административные штрафы,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</t>
  </si>
  <si>
    <t>830 11601333 01 0000140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</si>
  <si>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</si>
  <si>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830 11601193 01 0000140</t>
  </si>
  <si>
    <t>Административные штрафы,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управления,налагаемые мировыми судьями,комиссиями по делам несовшеннолетних и защите их прав</t>
  </si>
  <si>
    <t>830 11601143 01 0000 140</t>
  </si>
  <si>
    <t>Административные штрафы, установленные главой 14 Кодекса Российской Федерации об административных правонарушениях за админисративные правонарушения в области предпринимательской деятельности и деятельности саморегулируемых организаций, налагаемые мировыми судьями,комиссиями по делам несовшеннолетних и защите их прав</t>
  </si>
  <si>
    <t>830 116010730 01 0000 140</t>
  </si>
  <si>
    <t>Административные штрафы,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судьями,комиссиями по делам несовшеннолетних и защите их прав</t>
  </si>
  <si>
    <t>830 116010630 01 0000 140</t>
  </si>
  <si>
    <t>Административные штрафы, установленные главой 6 Кодекса Российской Федерации об административных правонарушениях,за административные правонарушения, посягающие на здоровье,санитарно-эпидемиологическое благополучие человека и общественную нравственность налагаемые мировыми судьями,комиссиями по делам несовшеннолетних и защите их прав</t>
  </si>
  <si>
    <t>830 116010530 01 0000 140</t>
  </si>
  <si>
    <t>Административные штрафы, 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 налагаемые мировыми судьями,комиссиями по делам несовшеннолетних и защите их прав</t>
  </si>
  <si>
    <t>808 11611050 01 0000 140</t>
  </si>
  <si>
    <t>Платежи по искам о возмещении вреда,причиненного окружающей окружающей среде, а также платежи,уплачиваемые при добровольном возмещении вреда,причиненного окружающей среде( за исключением вреда, причиненного окружающей среде на особо охраняемых природных территориях,а так же вреда , причиненноговодным объектам),подлежащие зачислению в бюджет муниципальнго образования</t>
  </si>
  <si>
    <t>830 11601133 01 0000 140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</si>
  <si>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</si>
  <si>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830 11601153 01 0000 140</t>
  </si>
  <si>
    <t>Административные штрафы, установленные главой 15 Кодекса Российской Федерации об административных правонарушениях, за административные правонарушения в области финансов, налогов и сборов, страхования, рынка ценных бумаг (за исключением штрафов, указанных в пункте 6 статьи 46 Бюджетного кодекса Российской Федерации), налагаемым мировыми судьями, комиссиями по делам несовершеннолетних и защите их прав. </t>
  </si>
  <si>
    <t>830 11601203 01 0000 140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</si>
  <si>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</si>
  <si>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>842 11601053 01 0000 140</t>
  </si>
  <si>
    <t>842 11601203 01 0000 140</t>
  </si>
  <si>
    <t xml:space="preserve"> 000 1130000000 0000 000</t>
  </si>
  <si>
    <t xml:space="preserve">  ДОХОДЫ ОТ ОКАЗАНИЯ ПЛАТНЫХ УСЛУГ (РАБОТ) И КОМПЕНСАЦИИ ЗАТРАТ ГОСУДАРСТВА</t>
  </si>
  <si>
    <t>901 11302065 05 0000 130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</si>
  <si>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</si>
  <si>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901 11302995 05 0000 130</t>
  </si>
  <si>
    <t xml:space="preserve">  Прочие доходы от компенсации затрат бюджетов муниципальных районов</t>
  </si>
  <si>
    <t>000 2 02 40000 00 0000 150</t>
  </si>
  <si>
    <t>Иные межбюджетные трансферты</t>
  </si>
  <si>
    <t>000 2 02 45303 00 0000 150</t>
  </si>
  <si>
    <t>Межбюджетные трансферты, передаваемые бюджетам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</si>
</sst>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Arial Cyr"/>
    </font>
    <font>
      <sz val="10"/>
      <color theme="1"/>
      <name val="Calibri Light"/>
      <family val="2"/>
      <charset val="204"/>
    </font>
    <font>
      <b/>
      <sz val="10"/>
      <name val="Calibri Light"/>
      <family val="2"/>
      <charset val="204"/>
    </font>
    <font>
      <sz val="10"/>
      <name val="Calibri Light"/>
      <family val="2"/>
      <charset val="204"/>
    </font>
    <font>
      <sz val="10"/>
      <color indexed="12"/>
      <name val="Calibri Light"/>
      <family val="2"/>
      <charset val="204"/>
    </font>
    <font>
      <b/>
      <sz val="10"/>
      <name val="Corbel"/>
      <family val="2"/>
      <charset val="204"/>
    </font>
    <font>
      <b/>
      <sz val="10"/>
      <color theme="1"/>
      <name val="Calibri Light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0"/>
      <name val="Calibri Light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 Light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9" fontId="2" fillId="0" borderId="2">
      <alignment horizontal="left" vertical="top" wrapText="1"/>
    </xf>
    <xf numFmtId="4" fontId="2" fillId="0" borderId="2">
      <alignment horizontal="right" vertical="top" shrinkToFit="1"/>
    </xf>
    <xf numFmtId="0" fontId="1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4" fontId="6" fillId="3" borderId="2">
      <alignment horizontal="right" vertical="top" shrinkToFit="1"/>
    </xf>
    <xf numFmtId="1" fontId="2" fillId="0" borderId="2">
      <alignment horizontal="center" vertical="top" shrinkToFit="1"/>
    </xf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shrinkToFit="1"/>
    </xf>
    <xf numFmtId="10" fontId="7" fillId="0" borderId="1" xfId="0" applyNumberFormat="1" applyFont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9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 shrinkToFit="1"/>
    </xf>
    <xf numFmtId="0" fontId="9" fillId="0" borderId="0" xfId="0" quotePrefix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6" fontId="9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/>
    <xf numFmtId="4" fontId="12" fillId="6" borderId="4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10" fontId="7" fillId="8" borderId="1" xfId="0" applyNumberFormat="1" applyFont="1" applyFill="1" applyBorder="1" applyAlignment="1">
      <alignment horizontal="center" vertical="center" wrapText="1"/>
    </xf>
    <xf numFmtId="10" fontId="15" fillId="9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 shrinkToFit="1"/>
    </xf>
    <xf numFmtId="4" fontId="8" fillId="5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 shrinkToFit="1"/>
    </xf>
    <xf numFmtId="0" fontId="9" fillId="0" borderId="5" xfId="0" quotePrefix="1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8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shrinkToFit="1"/>
    </xf>
    <xf numFmtId="10" fontId="7" fillId="0" borderId="5" xfId="0" applyNumberFormat="1" applyFont="1" applyBorder="1" applyAlignment="1">
      <alignment horizontal="center" vertical="center"/>
    </xf>
    <xf numFmtId="10" fontId="7" fillId="7" borderId="5" xfId="0" applyNumberFormat="1" applyFont="1" applyFill="1" applyBorder="1" applyAlignment="1">
      <alignment horizontal="center" vertical="center" wrapText="1"/>
    </xf>
    <xf numFmtId="0" fontId="9" fillId="0" borderId="6" xfId="0" quotePrefix="1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0" fontId="9" fillId="0" borderId="6" xfId="0" quotePrefix="1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2"/>
    </xf>
    <xf numFmtId="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/>
    <xf numFmtId="165" fontId="20" fillId="0" borderId="1" xfId="9" applyNumberFormat="1" applyFont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0" xfId="0" applyFont="1" applyBorder="1" applyAlignment="1">
      <alignment horizontal="justify" vertical="center" wrapText="1"/>
    </xf>
    <xf numFmtId="0" fontId="21" fillId="2" borderId="0" xfId="0" applyFont="1" applyFill="1" applyAlignment="1">
      <alignment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49" fontId="25" fillId="2" borderId="5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49" fontId="24" fillId="2" borderId="5" xfId="0" applyNumberFormat="1" applyFont="1" applyFill="1" applyBorder="1" applyAlignment="1">
      <alignment horizontal="left" vertical="center" wrapText="1"/>
    </xf>
    <xf numFmtId="49" fontId="21" fillId="2" borderId="5" xfId="0" applyNumberFormat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4" fontId="26" fillId="2" borderId="0" xfId="0" applyNumberFormat="1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4" fontId="27" fillId="2" borderId="1" xfId="0" applyNumberFormat="1" applyFont="1" applyFill="1" applyBorder="1" applyAlignment="1">
      <alignment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4" fontId="27" fillId="2" borderId="1" xfId="0" applyNumberFormat="1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4" fontId="28" fillId="2" borderId="8" xfId="0" applyNumberFormat="1" applyFont="1" applyFill="1" applyBorder="1" applyAlignment="1">
      <alignment horizontal="right" wrapText="1"/>
    </xf>
    <xf numFmtId="4" fontId="28" fillId="2" borderId="1" xfId="0" applyNumberFormat="1" applyFont="1" applyFill="1" applyBorder="1" applyAlignment="1">
      <alignment horizontal="right" wrapText="1"/>
    </xf>
    <xf numFmtId="4" fontId="28" fillId="2" borderId="1" xfId="0" applyNumberFormat="1" applyFont="1" applyFill="1" applyBorder="1" applyAlignment="1">
      <alignment wrapText="1"/>
    </xf>
    <xf numFmtId="0" fontId="28" fillId="2" borderId="1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 wrapText="1"/>
    </xf>
    <xf numFmtId="0" fontId="21" fillId="0" borderId="7" xfId="0" applyFont="1" applyBorder="1" applyAlignment="1">
      <alignment horizontal="justify" vertical="center" wrapText="1"/>
    </xf>
    <xf numFmtId="4" fontId="24" fillId="2" borderId="1" xfId="0" applyNumberFormat="1" applyFont="1" applyFill="1" applyBorder="1" applyAlignment="1">
      <alignment wrapText="1"/>
    </xf>
    <xf numFmtId="4" fontId="24" fillId="0" borderId="1" xfId="0" applyNumberFormat="1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right" vertical="top" wrapText="1"/>
    </xf>
    <xf numFmtId="0" fontId="19" fillId="0" borderId="3" xfId="0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indent="1"/>
    </xf>
    <xf numFmtId="4" fontId="21" fillId="2" borderId="1" xfId="0" applyNumberFormat="1" applyFont="1" applyFill="1" applyBorder="1" applyAlignment="1">
      <alignment horizontal="center" wrapText="1"/>
    </xf>
  </cellXfs>
  <cellStyles count="10">
    <cellStyle name="xl26" xfId="8"/>
    <cellStyle name="xl38" xfId="1"/>
    <cellStyle name="xl42" xfId="2"/>
    <cellStyle name="xl63" xfId="7"/>
    <cellStyle name="Обычный" xfId="0" builtinId="0"/>
    <cellStyle name="Обычный 2" xfId="3"/>
    <cellStyle name="Обычный 3" xfId="4"/>
    <cellStyle name="Процентный" xfId="9" builtinId="5"/>
    <cellStyle name="Стиль 1" xfId="5"/>
    <cellStyle name="Финансовый 2" xfId="6"/>
  </cellStyles>
  <dxfs count="8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name val="Calibri Light"/>
        <scheme val="none"/>
      </font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лешов" refreshedDate="43501.646071875002" createdVersion="4" refreshedVersion="4" minRefreshableVersion="3" recordCount="154">
  <cacheSource type="worksheet">
    <worksheetSource ref="B1:D155" sheet="data 2018"/>
  </cacheSource>
  <cacheFields count="3">
    <cacheField name="ГАД" numFmtId="0">
      <sharedItems containsSemiMixedTypes="0" containsString="0" containsNumber="1" containsInteger="1" minValue="803" maxValue="842" count="17">
        <n v="818"/>
        <n v="819"/>
        <n v="825"/>
        <n v="816"/>
        <n v="821"/>
        <n v="832"/>
        <n v="814"/>
        <n v="815"/>
        <n v="811"/>
        <n v="840"/>
        <n v="817"/>
        <n v="812"/>
        <n v="842"/>
        <n v="808"/>
        <n v="836"/>
        <n v="803"/>
        <n v="837"/>
      </sharedItems>
    </cacheField>
    <cacheField name="КБК" numFmtId="0">
      <sharedItems count="224">
        <s v="2 02 15001 02 0000 150"/>
        <s v="2 02 15002 02 0000 150"/>
        <s v="2 02 15009 02 0000 150"/>
        <s v="2 02 15213 02 0000 150"/>
        <s v="2 02 20051 00 0000 150"/>
        <s v="2 02 25021 02 0000 150"/>
        <s v="2 02 25027 02 0000 150"/>
        <s v="2 02 23009 02 0000 150"/>
        <s v="2 02 25066 02 0000 150"/>
        <s v="2 02 25081 02 0000 150"/>
        <s v="2 02 25082 02 0000 150"/>
        <s v="2 02 25084 02 0000 150"/>
        <s v="2 02 25086 02 0000 150"/>
        <s v="2 02 25097 02 0000 150"/>
        <s v="2 02 25198 02 0000 150"/>
        <s v="2 02 25209 02 0000 150"/>
        <s v="2 02 25382 02 0000 150"/>
        <s v="2 02 25402 02 0000 150"/>
        <s v="2 02 25462 02 0000 150"/>
        <s v="2 02 25467 02 0000 150"/>
        <s v="2 02 25497 02 0000 150"/>
        <s v="2 02 25516 02 0000 150"/>
        <s v="2 02 25517 02 0000 150"/>
        <s v="2 02 25519 02 0000 150"/>
        <s v="2 02 25520 02 0000 150"/>
        <s v="2 02 25527 02 0000 150"/>
        <s v="2 02 25533 02 0000 150"/>
        <s v="2 02 25534 02 0000 150"/>
        <s v="2 02 25541 02 0000 150"/>
        <s v="2 02 25542 02 0000 150"/>
        <s v="2 02 25543 02 0000 150"/>
        <s v="2 02 25544 02 0000 150"/>
        <s v="2 02 25555 02 0000 150"/>
        <s v="2 02 25560 02 0000 150"/>
        <s v="2 02 25567 02 0000 150"/>
        <s v="2 02 20077 02 0000 150"/>
        <s v="2 02 25568 02 0000 150"/>
        <s v="2 02 25674 02 0000 150"/>
        <s v="2 02 35118 02 0000 150"/>
        <s v="2 02 35120 02 0000 150"/>
        <s v="2 02 35128 02 0000 150"/>
        <s v="2 02 35129 02 0000 150"/>
        <s v="2 02 35130 02 0000 150"/>
        <s v="2 02 35134 02 0000 150"/>
        <s v="2 02 35135 02 0000 150"/>
        <s v="2 02 35137 02 0000 150"/>
        <s v="2 02 35176 02 0000 150"/>
        <s v="2 02 35194 02 0000 150"/>
        <s v="2 02 35220 02 0000 150"/>
        <s v="2 02 35240 02 0000 150"/>
        <s v="2 02 35250 02 0000 150"/>
        <s v="2 02 35260 02 0000 150"/>
        <s v="2 02 35270 02 0000 150"/>
        <s v="2 02 35280 02 0000 150"/>
        <s v="2 02 35290 02 0000 150"/>
        <s v="2 02 35380 02 0000 150"/>
        <s v="2 02 35460 02 0000 150"/>
        <s v="2 02 35573 02 0000 150"/>
        <s v="2 02 35900 02 0000 150"/>
        <s v="2 02 45136 02 0000 150"/>
        <s v="2 02 45141 02 0000 150"/>
        <s v="2 02 45142 02 0000 150"/>
        <s v="2 02 45159 02 0000 150"/>
        <s v="2 02 45161 02 0000 150"/>
        <s v="2 02 45433 02 0000 150"/>
        <s v="2 02 49000 02 0000 150"/>
        <s v="2 02 49001 02 0000 150"/>
        <s v="2 18 02010 02 0000 180"/>
        <s v="2 18 02020 02 0000 180"/>
        <s v="2 18 60010 02 0000 150"/>
        <s v="2 18 02030 02 0000 180"/>
        <s v="2 18 25555 02 0000 150"/>
        <s v="2 18 45420 02 0000 150"/>
        <s v="2 18 25027 02 0000 150"/>
        <s v="2 18 25064 02 0000 150"/>
        <s v="2 18 35118 02 0000 150"/>
        <s v="2 19 25016 02 0000 150"/>
        <s v="2 19 25555 02 0000 150"/>
        <s v="2 19 51360 02 0000 150"/>
        <s v="2 19 25053 02 0000 150"/>
        <s v="2 19 25018 02 0000 150"/>
        <s v="2 19 25031 02 0000 150"/>
        <s v="2 19 25035 02 0000 150"/>
        <s v="2 19 25043 02 0000 150"/>
        <s v="2 19 25054 02 0000 150"/>
        <s v="2 19 25055 02 0000 150"/>
        <s v="2 19 25442 02 0000 150"/>
        <s v="2 19 25446 02 0000 150"/>
        <s v="2 19 25541 02 0000 150"/>
        <s v="2 19 25542 02 0000 150"/>
        <s v="2 19 25543 02 0000 150"/>
        <s v="2 19 90000 02 0000 150"/>
        <s v="2 19 25495 02 0000 150"/>
        <s v="2 19 45420 02 0000 150"/>
        <s v="2 19 45390 02 0000 150"/>
        <s v="2 19 25027 02 0000 150"/>
        <s v="2 19 25084 02 0000 150"/>
        <s v="2 19 25462 02 0000 150"/>
        <s v="2 19 35130 02 0000 150"/>
        <s v="2 19 35137 02 0000 150"/>
        <s v="2 19 35194 02 0000 150"/>
        <s v="2 19 35220 02 0000 150"/>
        <s v="2 19 35250 02 0000 150"/>
        <s v="2 19 35260 02 0000 150"/>
        <s v="2 19 35270 02 0000 150"/>
        <s v="2 19 35380 02 0000 150"/>
        <s v="2 19 45612 02 0000 150"/>
        <s v="2 19 35290 02 0000 150"/>
        <s v="2 19 25470 02 0000 150"/>
        <s v="2 19 35129 02 0000 150"/>
        <s v="2 19 25064 02 0000 150"/>
        <s v="2 19 35118 02 0000 150"/>
        <s v="20245136020000150" u="1"/>
        <s v="20245141020000150" u="1"/>
        <s v="20245142020000150" u="1"/>
        <s v="20245159020000150" u="1"/>
        <s v="20245161020000150" u="1"/>
        <s v="20245433020000150" u="1"/>
        <s v="20249000020000150" u="1"/>
        <s v="20249001020000150" u="1"/>
        <s v="20220051000000150" u="1"/>
        <s v="20235118020000150" u="1"/>
        <s v="20235120020000150" u="1"/>
        <s v="20235128020000150" u="1"/>
        <s v="20235129020000150" u="1"/>
        <s v="20235130020000150" u="1"/>
        <s v="20235134020000150" u="1"/>
        <s v="20235135020000150" u="1"/>
        <s v="20235137020000150" u="1"/>
        <s v="20235176020000150" u="1"/>
        <s v="20235194020000150" u="1"/>
        <s v="20235220020000150" u="1"/>
        <s v="20235240020000150" u="1"/>
        <s v="20235250020000150" u="1"/>
        <s v="20235260020000150" u="1"/>
        <s v="20235270020000150" u="1"/>
        <s v="20235280020000150" u="1"/>
        <s v="20235290020000150" u="1"/>
        <s v="20235380020000150" u="1"/>
        <s v="20235460020000150" u="1"/>
        <s v="20235573020000150" u="1"/>
        <s v="20235900020000150" u="1"/>
        <s v="20220077020000150" u="1"/>
        <s v="20223009020000150" u="1"/>
        <s v="20225021020000150" u="1"/>
        <s v="20225027020000150" u="1"/>
        <s v="20225066020000150" u="1"/>
        <s v="20225081020000150" u="1"/>
        <s v="20225082020000150" u="1"/>
        <s v="20225084020000150" u="1"/>
        <s v="20225086020000150" u="1"/>
        <s v="20225097020000150" u="1"/>
        <s v="20225198020000150" u="1"/>
        <s v="20225209020000150" u="1"/>
        <s v="20225382020000150" u="1"/>
        <s v="20225402020000150" u="1"/>
        <s v="20225462020000150" u="1"/>
        <s v="20225467020000150" u="1"/>
        <s v="20225497020000150" u="1"/>
        <s v="20225516020000150" u="1"/>
        <s v="20225517020000150" u="1"/>
        <s v="20225519020000150" u="1"/>
        <s v="20225520020000150" u="1"/>
        <s v="20225527020000150" u="1"/>
        <s v="20225533020000150" u="1"/>
        <s v="20225534020000150" u="1"/>
        <s v="20225541020000150" u="1"/>
        <s v="20225542020000150" u="1"/>
        <s v="20225543020000150" u="1"/>
        <s v="20225544020000150" u="1"/>
        <s v="20225555020000150" u="1"/>
        <s v="20225560020000150" u="1"/>
        <s v="20225567020000150" u="1"/>
        <s v="20225568020000150" u="1"/>
        <s v="20225674020000150" u="1"/>
        <s v="21990000020000150" u="1"/>
        <s v="20215001020000150" u="1"/>
        <s v="20215002020000150" u="1"/>
        <s v="20215009020000150" u="1"/>
        <s v="20215213020000150" u="1"/>
        <s v="21860010020000150" u="1"/>
        <s v="21951360020000150" u="1"/>
        <s v="21845420020000150" u="1"/>
        <s v="21802010020000180" u="1"/>
        <s v="21802020020000180" u="1"/>
        <s v="21802030020000180" u="1"/>
        <s v="21945390020000150" u="1"/>
        <s v="21945420020000150" u="1"/>
        <s v="21945612020000150" u="1"/>
        <s v="21835118020000150" u="1"/>
        <s v="21935118020000150" u="1"/>
        <s v="21935129020000150" u="1"/>
        <s v="21935130020000150" u="1"/>
        <s v="21935137020000150" u="1"/>
        <s v="21935194020000150" u="1"/>
        <s v="21935220020000150" u="1"/>
        <s v="21935250020000150" u="1"/>
        <s v="21935260020000150" u="1"/>
        <s v="21935270020000150" u="1"/>
        <s v="21935290020000150" u="1"/>
        <s v="21935380020000150" u="1"/>
        <s v="21825027020000150" u="1"/>
        <s v="21825064020000150" u="1"/>
        <s v="21825555020000150" u="1"/>
        <s v="21925016020000150" u="1"/>
        <s v="21925018020000150" u="1"/>
        <s v="21925027020000150" u="1"/>
        <s v="21925031020000150" u="1"/>
        <s v="21925035020000150" u="1"/>
        <s v="21925043020000150" u="1"/>
        <s v="21925053020000150" u="1"/>
        <s v="21925054020000150" u="1"/>
        <s v="21925055020000150" u="1"/>
        <s v="21925064020000150" u="1"/>
        <s v="21925084020000150" u="1"/>
        <s v="21925442020000150" u="1"/>
        <s v="21925446020000150" u="1"/>
        <s v="21925462020000150" u="1"/>
        <s v="21925470020000150" u="1"/>
        <s v="21925495020000150" u="1"/>
        <s v="21925541020000150" u="1"/>
        <s v="21925542020000150" u="1"/>
        <s v="21925543020000150" u="1"/>
        <s v="21925555020000150" u="1"/>
      </sharedItems>
    </cacheField>
    <cacheField name="Сумма" numFmtId="0">
      <sharedItems containsSemiMixedTypes="0" containsString="0" containsNumber="1" minValue="-13049045.98" maxValue="1280574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x v="0"/>
    <n v="12805744900"/>
  </r>
  <r>
    <x v="0"/>
    <x v="1"/>
    <n v="513084000"/>
  </r>
  <r>
    <x v="0"/>
    <x v="2"/>
    <n v="574234000"/>
  </r>
  <r>
    <x v="0"/>
    <x v="3"/>
    <n v="68563000"/>
  </r>
  <r>
    <x v="1"/>
    <x v="4"/>
    <n v="105573900"/>
  </r>
  <r>
    <x v="2"/>
    <x v="4"/>
    <n v="19185800"/>
  </r>
  <r>
    <x v="1"/>
    <x v="5"/>
    <n v="279679837.79000002"/>
  </r>
  <r>
    <x v="3"/>
    <x v="6"/>
    <n v="7158600"/>
  </r>
  <r>
    <x v="4"/>
    <x v="6"/>
    <n v="1565800"/>
  </r>
  <r>
    <x v="2"/>
    <x v="6"/>
    <n v="1979400"/>
  </r>
  <r>
    <x v="4"/>
    <x v="7"/>
    <n v="47800"/>
  </r>
  <r>
    <x v="3"/>
    <x v="8"/>
    <n v="49800"/>
  </r>
  <r>
    <x v="2"/>
    <x v="9"/>
    <n v="14079000"/>
  </r>
  <r>
    <x v="4"/>
    <x v="10"/>
    <n v="77360700"/>
  </r>
  <r>
    <x v="4"/>
    <x v="11"/>
    <n v="238261500"/>
  </r>
  <r>
    <x v="5"/>
    <x v="12"/>
    <n v="4377100"/>
  </r>
  <r>
    <x v="3"/>
    <x v="13"/>
    <n v="19518000"/>
  </r>
  <r>
    <x v="4"/>
    <x v="14"/>
    <n v="244375"/>
  </r>
  <r>
    <x v="4"/>
    <x v="15"/>
    <n v="2659200"/>
  </r>
  <r>
    <x v="6"/>
    <x v="16"/>
    <n v="52138500"/>
  </r>
  <r>
    <x v="6"/>
    <x v="17"/>
    <n v="10286600"/>
  </r>
  <r>
    <x v="4"/>
    <x v="18"/>
    <n v="15293400"/>
  </r>
  <r>
    <x v="7"/>
    <x v="19"/>
    <n v="31822200"/>
  </r>
  <r>
    <x v="4"/>
    <x v="20"/>
    <n v="25832500"/>
  </r>
  <r>
    <x v="8"/>
    <x v="21"/>
    <n v="1938400"/>
  </r>
  <r>
    <x v="7"/>
    <x v="22"/>
    <n v="13447300"/>
  </r>
  <r>
    <x v="7"/>
    <x v="23"/>
    <n v="4700000"/>
  </r>
  <r>
    <x v="3"/>
    <x v="24"/>
    <n v="301682000"/>
  </r>
  <r>
    <x v="9"/>
    <x v="25"/>
    <n v="30715900"/>
  </r>
  <r>
    <x v="3"/>
    <x v="26"/>
    <n v="34354400"/>
  </r>
  <r>
    <x v="3"/>
    <x v="27"/>
    <n v="3495400"/>
  </r>
  <r>
    <x v="10"/>
    <x v="28"/>
    <n v="205282400"/>
  </r>
  <r>
    <x v="10"/>
    <x v="28"/>
    <n v="70645100"/>
  </r>
  <r>
    <x v="10"/>
    <x v="29"/>
    <n v="127412300"/>
  </r>
  <r>
    <x v="10"/>
    <x v="30"/>
    <n v="1537065100"/>
  </r>
  <r>
    <x v="10"/>
    <x v="31"/>
    <n v="2459242000"/>
  </r>
  <r>
    <x v="11"/>
    <x v="32"/>
    <n v="251743700"/>
  </r>
  <r>
    <x v="11"/>
    <x v="33"/>
    <n v="5299400"/>
  </r>
  <r>
    <x v="10"/>
    <x v="34"/>
    <n v="64354100"/>
  </r>
  <r>
    <x v="10"/>
    <x v="34"/>
    <n v="663400"/>
  </r>
  <r>
    <x v="10"/>
    <x v="35"/>
    <n v="31292800"/>
  </r>
  <r>
    <x v="10"/>
    <x v="35"/>
    <n v="46141000"/>
  </r>
  <r>
    <x v="1"/>
    <x v="35"/>
    <n v="376171988"/>
  </r>
  <r>
    <x v="10"/>
    <x v="36"/>
    <n v="105412000"/>
  </r>
  <r>
    <x v="6"/>
    <x v="37"/>
    <n v="98076300"/>
  </r>
  <r>
    <x v="12"/>
    <x v="38"/>
    <n v="27649800"/>
  </r>
  <r>
    <x v="12"/>
    <x v="39"/>
    <n v="3095800"/>
  </r>
  <r>
    <x v="13"/>
    <x v="40"/>
    <n v="7828800"/>
  </r>
  <r>
    <x v="14"/>
    <x v="41"/>
    <n v="312604800"/>
  </r>
  <r>
    <x v="4"/>
    <x v="42"/>
    <n v="323015300"/>
  </r>
  <r>
    <x v="1"/>
    <x v="43"/>
    <n v="59515300"/>
  </r>
  <r>
    <x v="1"/>
    <x v="44"/>
    <n v="5673400"/>
  </r>
  <r>
    <x v="4"/>
    <x v="45"/>
    <n v="2147424400"/>
  </r>
  <r>
    <x v="1"/>
    <x v="46"/>
    <n v="4083000"/>
  </r>
  <r>
    <x v="4"/>
    <x v="47"/>
    <n v="47341400"/>
  </r>
  <r>
    <x v="4"/>
    <x v="48"/>
    <n v="81383300"/>
  </r>
  <r>
    <x v="4"/>
    <x v="49"/>
    <n v="128800"/>
  </r>
  <r>
    <x v="4"/>
    <x v="50"/>
    <n v="717483600"/>
  </r>
  <r>
    <x v="4"/>
    <x v="51"/>
    <n v="7354600"/>
  </r>
  <r>
    <x v="4"/>
    <x v="52"/>
    <n v="6166400"/>
  </r>
  <r>
    <x v="4"/>
    <x v="53"/>
    <n v="215500"/>
  </r>
  <r>
    <x v="5"/>
    <x v="54"/>
    <n v="252331300"/>
  </r>
  <r>
    <x v="4"/>
    <x v="55"/>
    <n v="448783100"/>
  </r>
  <r>
    <x v="6"/>
    <x v="56"/>
    <n v="249510400"/>
  </r>
  <r>
    <x v="4"/>
    <x v="57"/>
    <n v="141199789.66"/>
  </r>
  <r>
    <x v="0"/>
    <x v="58"/>
    <n v="101642900"/>
  </r>
  <r>
    <x v="6"/>
    <x v="59"/>
    <n v="1700000"/>
  </r>
  <r>
    <x v="15"/>
    <x v="60"/>
    <n v="8501904"/>
  </r>
  <r>
    <x v="15"/>
    <x v="61"/>
    <n v="4484184"/>
  </r>
  <r>
    <x v="3"/>
    <x v="62"/>
    <n v="206742500"/>
  </r>
  <r>
    <x v="6"/>
    <x v="63"/>
    <n v="84191400"/>
  </r>
  <r>
    <x v="6"/>
    <x v="63"/>
    <n v="25402900"/>
  </r>
  <r>
    <x v="10"/>
    <x v="64"/>
    <n v="4470345500"/>
  </r>
  <r>
    <x v="6"/>
    <x v="65"/>
    <n v="7343300"/>
  </r>
  <r>
    <x v="7"/>
    <x v="65"/>
    <n v="1892700"/>
  </r>
  <r>
    <x v="7"/>
    <x v="65"/>
    <n v="7919200"/>
  </r>
  <r>
    <x v="6"/>
    <x v="66"/>
    <n v="47470000"/>
  </r>
  <r>
    <x v="6"/>
    <x v="66"/>
    <n v="58416700"/>
  </r>
  <r>
    <x v="6"/>
    <x v="66"/>
    <n v="21000000"/>
  </r>
  <r>
    <x v="15"/>
    <x v="67"/>
    <n v="292359.43"/>
  </r>
  <r>
    <x v="15"/>
    <x v="68"/>
    <n v="161668.96"/>
  </r>
  <r>
    <x v="8"/>
    <x v="67"/>
    <n v="2607"/>
  </r>
  <r>
    <x v="11"/>
    <x v="69"/>
    <n v="2385870.67"/>
  </r>
  <r>
    <x v="11"/>
    <x v="69"/>
    <n v="1165310.8899999999"/>
  </r>
  <r>
    <x v="11"/>
    <x v="70"/>
    <n v="78.36"/>
  </r>
  <r>
    <x v="11"/>
    <x v="70"/>
    <n v="23162329.780000001"/>
  </r>
  <r>
    <x v="11"/>
    <x v="71"/>
    <n v="38678.879999999997"/>
  </r>
  <r>
    <x v="6"/>
    <x v="67"/>
    <n v="2385"/>
  </r>
  <r>
    <x v="7"/>
    <x v="69"/>
    <n v="6078"/>
  </r>
  <r>
    <x v="3"/>
    <x v="67"/>
    <n v="18087"/>
  </r>
  <r>
    <x v="3"/>
    <x v="69"/>
    <n v="247.5"/>
  </r>
  <r>
    <x v="10"/>
    <x v="70"/>
    <n v="300000"/>
  </r>
  <r>
    <x v="1"/>
    <x v="69"/>
    <n v="44377.979999999996"/>
  </r>
  <r>
    <x v="1"/>
    <x v="72"/>
    <n v="140456"/>
  </r>
  <r>
    <x v="4"/>
    <x v="67"/>
    <n v="1110731"/>
  </r>
  <r>
    <x v="4"/>
    <x v="69"/>
    <n v="16692.560000000001"/>
  </r>
  <r>
    <x v="4"/>
    <x v="69"/>
    <n v="303579.03999999998"/>
  </r>
  <r>
    <x v="4"/>
    <x v="73"/>
    <n v="695332.38"/>
  </r>
  <r>
    <x v="2"/>
    <x v="68"/>
    <n v="121289.9"/>
  </r>
  <r>
    <x v="2"/>
    <x v="70"/>
    <n v="9000"/>
  </r>
  <r>
    <x v="14"/>
    <x v="67"/>
    <n v="7872.4"/>
  </r>
  <r>
    <x v="16"/>
    <x v="69"/>
    <n v="3898395"/>
  </r>
  <r>
    <x v="9"/>
    <x v="69"/>
    <n v="53978.59"/>
  </r>
  <r>
    <x v="9"/>
    <x v="74"/>
    <n v="1268250"/>
  </r>
  <r>
    <x v="9"/>
    <x v="69"/>
    <n v="156750"/>
  </r>
  <r>
    <x v="12"/>
    <x v="69"/>
    <n v="200"/>
  </r>
  <r>
    <x v="12"/>
    <x v="75"/>
    <n v="3549.22"/>
  </r>
  <r>
    <x v="12"/>
    <x v="75"/>
    <n v="6596.29"/>
  </r>
  <r>
    <x v="13"/>
    <x v="76"/>
    <n v="-58922.61"/>
  </r>
  <r>
    <x v="11"/>
    <x v="77"/>
    <n v="-34424.199999999997"/>
  </r>
  <r>
    <x v="6"/>
    <x v="78"/>
    <n v="-1935175.18"/>
  </r>
  <r>
    <x v="10"/>
    <x v="79"/>
    <n v="-316897.07"/>
  </r>
  <r>
    <x v="10"/>
    <x v="80"/>
    <n v="-188599.83000000002"/>
  </r>
  <r>
    <x v="10"/>
    <x v="81"/>
    <n v="-20000"/>
  </r>
  <r>
    <x v="10"/>
    <x v="82"/>
    <n v="-220.81"/>
  </r>
  <r>
    <x v="10"/>
    <x v="83"/>
    <n v="-165770.21"/>
  </r>
  <r>
    <x v="10"/>
    <x v="84"/>
    <n v="-350415.95"/>
  </r>
  <r>
    <x v="10"/>
    <x v="85"/>
    <n v="-1960.6"/>
  </r>
  <r>
    <x v="10"/>
    <x v="86"/>
    <n v="-324836.61"/>
  </r>
  <r>
    <x v="10"/>
    <x v="87"/>
    <n v="-891503"/>
  </r>
  <r>
    <x v="10"/>
    <x v="88"/>
    <n v="-746419.55"/>
  </r>
  <r>
    <x v="10"/>
    <x v="89"/>
    <n v="-749310.19"/>
  </r>
  <r>
    <x v="10"/>
    <x v="90"/>
    <n v="-189903.46"/>
  </r>
  <r>
    <x v="10"/>
    <x v="91"/>
    <n v="-286564.93"/>
  </r>
  <r>
    <x v="1"/>
    <x v="92"/>
    <n v="-47836.31"/>
  </r>
  <r>
    <x v="1"/>
    <x v="93"/>
    <n v="-140456"/>
  </r>
  <r>
    <x v="1"/>
    <x v="94"/>
    <n v="-1986625.4300000002"/>
  </r>
  <r>
    <x v="4"/>
    <x v="95"/>
    <n v="-695332.38"/>
  </r>
  <r>
    <x v="4"/>
    <x v="96"/>
    <n v="-62946.1"/>
  </r>
  <r>
    <x v="4"/>
    <x v="97"/>
    <n v="-5488.75"/>
  </r>
  <r>
    <x v="4"/>
    <x v="98"/>
    <n v="-16775.189999999999"/>
  </r>
  <r>
    <x v="4"/>
    <x v="99"/>
    <n v="-10285683.98"/>
  </r>
  <r>
    <x v="4"/>
    <x v="100"/>
    <n v="-1479.41"/>
  </r>
  <r>
    <x v="4"/>
    <x v="101"/>
    <n v="-1393.43"/>
  </r>
  <r>
    <x v="4"/>
    <x v="102"/>
    <n v="-1140831.3400000001"/>
  </r>
  <r>
    <x v="4"/>
    <x v="103"/>
    <n v="-11473.52"/>
  </r>
  <r>
    <x v="4"/>
    <x v="104"/>
    <n v="-9569.4599999999991"/>
  </r>
  <r>
    <x v="4"/>
    <x v="105"/>
    <n v="-178486.94999999998"/>
  </r>
  <r>
    <x v="4"/>
    <x v="106"/>
    <n v="-1110731"/>
  </r>
  <r>
    <x v="2"/>
    <x v="91"/>
    <n v="-188790.49"/>
  </r>
  <r>
    <x v="5"/>
    <x v="107"/>
    <n v="-214575.32"/>
  </r>
  <r>
    <x v="5"/>
    <x v="107"/>
    <n v="-103124.7"/>
  </r>
  <r>
    <x v="5"/>
    <x v="108"/>
    <n v="-223082.03"/>
  </r>
  <r>
    <x v="14"/>
    <x v="109"/>
    <n v="-3398.34"/>
  </r>
  <r>
    <x v="9"/>
    <x v="110"/>
    <n v="-1268250"/>
  </r>
  <r>
    <x v="9"/>
    <x v="110"/>
    <n v="-100000"/>
  </r>
  <r>
    <x v="9"/>
    <x v="110"/>
    <n v="-300000"/>
  </r>
  <r>
    <x v="9"/>
    <x v="110"/>
    <n v="-193643"/>
  </r>
  <r>
    <x v="9"/>
    <x v="110"/>
    <n v="-3051.72"/>
  </r>
  <r>
    <x v="9"/>
    <x v="110"/>
    <n v="-15195"/>
  </r>
  <r>
    <x v="9"/>
    <x v="110"/>
    <n v="-1014381.58"/>
  </r>
  <r>
    <x v="9"/>
    <x v="110"/>
    <n v="-13049045.98"/>
  </r>
  <r>
    <x v="12"/>
    <x v="111"/>
    <n v="-3549.22"/>
  </r>
  <r>
    <x v="12"/>
    <x v="111"/>
    <n v="-6596.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F2:H136" firstHeaderRow="1" firstDataRow="1" firstDataCol="2"/>
  <pivotFields count="3">
    <pivotField axis="axisRow" outline="0" showAll="0" defaultSubtotal="0">
      <items count="17">
        <item x="15"/>
        <item x="13"/>
        <item x="8"/>
        <item x="11"/>
        <item x="6"/>
        <item x="7"/>
        <item x="3"/>
        <item x="10"/>
        <item x="0"/>
        <item x="1"/>
        <item x="4"/>
        <item x="2"/>
        <item x="5"/>
        <item x="14"/>
        <item x="16"/>
        <item x="9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5">
        <item m="1" x="176"/>
        <item m="1" x="177"/>
        <item m="1" x="178"/>
        <item m="1" x="179"/>
        <item m="1" x="120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12"/>
        <item m="1" x="113"/>
        <item m="1" x="114"/>
        <item m="1" x="115"/>
        <item m="1" x="116"/>
        <item m="1" x="117"/>
        <item m="1" x="118"/>
        <item m="1" x="119"/>
        <item m="1" x="183"/>
        <item m="1" x="184"/>
        <item m="1" x="185"/>
        <item m="1" x="201"/>
        <item m="1" x="202"/>
        <item m="1" x="203"/>
        <item m="1" x="189"/>
        <item m="1" x="182"/>
        <item m="1" x="180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186"/>
        <item m="1" x="187"/>
        <item m="1" x="188"/>
        <item m="1" x="181"/>
        <item m="1" x="17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dataField="1" showAll="0"/>
  </pivotFields>
  <rowFields count="2">
    <field x="0"/>
    <field x="1"/>
  </rowFields>
  <rowItems count="134">
    <i>
      <x/>
      <x v="172"/>
    </i>
    <i r="1">
      <x v="173"/>
    </i>
    <i r="1">
      <x v="179"/>
    </i>
    <i r="1">
      <x v="180"/>
    </i>
    <i>
      <x v="1"/>
      <x v="152"/>
    </i>
    <i r="1">
      <x v="188"/>
    </i>
    <i>
      <x v="2"/>
      <x v="133"/>
    </i>
    <i r="1">
      <x v="179"/>
    </i>
    <i>
      <x v="3"/>
      <x v="144"/>
    </i>
    <i r="1">
      <x v="145"/>
    </i>
    <i r="1">
      <x v="181"/>
    </i>
    <i r="1">
      <x v="182"/>
    </i>
    <i r="1">
      <x v="183"/>
    </i>
    <i r="1">
      <x v="189"/>
    </i>
    <i>
      <x v="4"/>
      <x v="128"/>
    </i>
    <i r="1">
      <x v="129"/>
    </i>
    <i r="1">
      <x v="149"/>
    </i>
    <i r="1">
      <x v="168"/>
    </i>
    <i r="1">
      <x v="171"/>
    </i>
    <i r="1">
      <x v="175"/>
    </i>
    <i r="1">
      <x v="177"/>
    </i>
    <i r="1">
      <x v="178"/>
    </i>
    <i r="1">
      <x v="179"/>
    </i>
    <i r="1">
      <x v="190"/>
    </i>
    <i>
      <x v="5"/>
      <x v="131"/>
    </i>
    <i r="1">
      <x v="134"/>
    </i>
    <i r="1">
      <x v="135"/>
    </i>
    <i r="1">
      <x v="177"/>
    </i>
    <i r="1">
      <x v="181"/>
    </i>
    <i>
      <x v="6"/>
      <x v="118"/>
    </i>
    <i r="1">
      <x v="120"/>
    </i>
    <i r="1">
      <x v="125"/>
    </i>
    <i r="1">
      <x v="136"/>
    </i>
    <i r="1">
      <x v="138"/>
    </i>
    <i r="1">
      <x v="139"/>
    </i>
    <i r="1">
      <x v="174"/>
    </i>
    <i r="1">
      <x v="179"/>
    </i>
    <i r="1">
      <x v="181"/>
    </i>
    <i>
      <x v="7"/>
      <x v="140"/>
    </i>
    <i r="1">
      <x v="141"/>
    </i>
    <i r="1">
      <x v="142"/>
    </i>
    <i r="1">
      <x v="143"/>
    </i>
    <i r="1">
      <x v="146"/>
    </i>
    <i r="1">
      <x v="147"/>
    </i>
    <i r="1">
      <x v="148"/>
    </i>
    <i r="1">
      <x v="176"/>
    </i>
    <i r="1">
      <x v="182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>
      <x v="8"/>
      <x v="112"/>
    </i>
    <i r="1">
      <x v="113"/>
    </i>
    <i r="1">
      <x v="114"/>
    </i>
    <i r="1">
      <x v="115"/>
    </i>
    <i r="1">
      <x v="170"/>
    </i>
    <i>
      <x v="9"/>
      <x v="116"/>
    </i>
    <i r="1">
      <x v="117"/>
    </i>
    <i r="1">
      <x v="147"/>
    </i>
    <i r="1">
      <x v="155"/>
    </i>
    <i r="1">
      <x v="156"/>
    </i>
    <i r="1">
      <x v="158"/>
    </i>
    <i r="1">
      <x v="181"/>
    </i>
    <i r="1">
      <x v="184"/>
    </i>
    <i r="1">
      <x v="204"/>
    </i>
    <i r="1">
      <x v="205"/>
    </i>
    <i r="1">
      <x v="206"/>
    </i>
    <i>
      <x v="10"/>
      <x v="118"/>
    </i>
    <i r="1">
      <x v="119"/>
    </i>
    <i r="1">
      <x v="122"/>
    </i>
    <i r="1">
      <x v="123"/>
    </i>
    <i r="1">
      <x v="126"/>
    </i>
    <i r="1">
      <x v="127"/>
    </i>
    <i r="1">
      <x v="130"/>
    </i>
    <i r="1">
      <x v="132"/>
    </i>
    <i r="1">
      <x v="154"/>
    </i>
    <i r="1">
      <x v="157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7"/>
    </i>
    <i r="1">
      <x v="169"/>
    </i>
    <i r="1">
      <x v="179"/>
    </i>
    <i r="1">
      <x v="181"/>
    </i>
    <i r="1">
      <x v="185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>
      <x v="11"/>
      <x v="116"/>
    </i>
    <i r="1">
      <x v="118"/>
    </i>
    <i r="1">
      <x v="121"/>
    </i>
    <i r="1">
      <x v="180"/>
    </i>
    <i r="1">
      <x v="182"/>
    </i>
    <i r="1">
      <x v="203"/>
    </i>
    <i>
      <x v="12"/>
      <x v="124"/>
    </i>
    <i r="1">
      <x v="166"/>
    </i>
    <i r="1">
      <x v="219"/>
    </i>
    <i r="1">
      <x v="220"/>
    </i>
    <i>
      <x v="13"/>
      <x v="153"/>
    </i>
    <i r="1">
      <x v="179"/>
    </i>
    <i r="1">
      <x v="221"/>
    </i>
    <i>
      <x v="14"/>
      <x v="181"/>
    </i>
    <i>
      <x v="15"/>
      <x v="137"/>
    </i>
    <i r="1">
      <x v="181"/>
    </i>
    <i r="1">
      <x v="186"/>
    </i>
    <i r="1">
      <x v="222"/>
    </i>
    <i>
      <x v="16"/>
      <x v="150"/>
    </i>
    <i r="1">
      <x v="151"/>
    </i>
    <i r="1">
      <x v="181"/>
    </i>
    <i r="1">
      <x v="187"/>
    </i>
    <i r="1">
      <x v="223"/>
    </i>
    <i t="grand">
      <x/>
    </i>
  </rowItems>
  <colItems count="1">
    <i/>
  </colItems>
  <dataFields count="1">
    <dataField name="Sum of Сумма" fld="2" baseField="0" baseItem="0" numFmtId="4"/>
  </dataFields>
  <formats count="8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abSelected="1" view="pageBreakPreview" zoomScaleNormal="70" zoomScaleSheetLayoutView="100" workbookViewId="0">
      <pane ySplit="4" topLeftCell="A5" activePane="bottomLeft" state="frozen"/>
      <selection pane="bottomLeft" activeCell="C38" sqref="C38:E38"/>
    </sheetView>
  </sheetViews>
  <sheetFormatPr defaultRowHeight="12.75" x14ac:dyDescent="0.25"/>
  <cols>
    <col min="1" max="1" width="32.5703125" style="59" customWidth="1"/>
    <col min="2" max="2" width="86.7109375" style="59" customWidth="1"/>
    <col min="3" max="3" width="17.85546875" style="60" customWidth="1" collapsed="1"/>
    <col min="4" max="5" width="17.85546875" style="60" customWidth="1"/>
    <col min="6" max="6" width="17.85546875" style="59" customWidth="1" collapsed="1"/>
    <col min="7" max="8" width="17.85546875" style="59" customWidth="1"/>
    <col min="9" max="9" width="17.85546875" style="59" customWidth="1" collapsed="1"/>
    <col min="10" max="11" width="17.85546875" style="59" customWidth="1"/>
    <col min="12" max="12" width="15.28515625" style="59" customWidth="1"/>
    <col min="13" max="224" width="9.140625" style="59"/>
    <col min="225" max="226" width="12.28515625" style="59" customWidth="1"/>
    <col min="227" max="227" width="13.42578125" style="59" customWidth="1"/>
    <col min="228" max="228" width="59.140625" style="59" customWidth="1"/>
    <col min="229" max="229" width="18.140625" style="59" customWidth="1"/>
    <col min="230" max="230" width="32.140625" style="59" customWidth="1"/>
    <col min="231" max="231" width="86.7109375" style="59" customWidth="1"/>
    <col min="232" max="240" width="23.140625" style="59" customWidth="1"/>
    <col min="241" max="241" width="91.42578125" style="59" customWidth="1"/>
    <col min="242" max="247" width="19.140625" style="59" customWidth="1"/>
    <col min="248" max="480" width="9.140625" style="59"/>
    <col min="481" max="482" width="12.28515625" style="59" customWidth="1"/>
    <col min="483" max="483" width="13.42578125" style="59" customWidth="1"/>
    <col min="484" max="484" width="59.140625" style="59" customWidth="1"/>
    <col min="485" max="485" width="18.140625" style="59" customWidth="1"/>
    <col min="486" max="486" width="32.140625" style="59" customWidth="1"/>
    <col min="487" max="487" width="86.7109375" style="59" customWidth="1"/>
    <col min="488" max="496" width="23.140625" style="59" customWidth="1"/>
    <col min="497" max="497" width="91.42578125" style="59" customWidth="1"/>
    <col min="498" max="503" width="19.140625" style="59" customWidth="1"/>
    <col min="504" max="736" width="9.140625" style="59"/>
    <col min="737" max="738" width="12.28515625" style="59" customWidth="1"/>
    <col min="739" max="739" width="13.42578125" style="59" customWidth="1"/>
    <col min="740" max="740" width="59.140625" style="59" customWidth="1"/>
    <col min="741" max="741" width="18.140625" style="59" customWidth="1"/>
    <col min="742" max="742" width="32.140625" style="59" customWidth="1"/>
    <col min="743" max="743" width="86.7109375" style="59" customWidth="1"/>
    <col min="744" max="752" width="23.140625" style="59" customWidth="1"/>
    <col min="753" max="753" width="91.42578125" style="59" customWidth="1"/>
    <col min="754" max="759" width="19.140625" style="59" customWidth="1"/>
    <col min="760" max="992" width="9.140625" style="59"/>
    <col min="993" max="994" width="12.28515625" style="59" customWidth="1"/>
    <col min="995" max="995" width="13.42578125" style="59" customWidth="1"/>
    <col min="996" max="996" width="59.140625" style="59" customWidth="1"/>
    <col min="997" max="997" width="18.140625" style="59" customWidth="1"/>
    <col min="998" max="998" width="32.140625" style="59" customWidth="1"/>
    <col min="999" max="999" width="86.7109375" style="59" customWidth="1"/>
    <col min="1000" max="1008" width="23.140625" style="59" customWidth="1"/>
    <col min="1009" max="1009" width="91.42578125" style="59" customWidth="1"/>
    <col min="1010" max="1015" width="19.140625" style="59" customWidth="1"/>
    <col min="1016" max="1248" width="9.140625" style="59"/>
    <col min="1249" max="1250" width="12.28515625" style="59" customWidth="1"/>
    <col min="1251" max="1251" width="13.42578125" style="59" customWidth="1"/>
    <col min="1252" max="1252" width="59.140625" style="59" customWidth="1"/>
    <col min="1253" max="1253" width="18.140625" style="59" customWidth="1"/>
    <col min="1254" max="1254" width="32.140625" style="59" customWidth="1"/>
    <col min="1255" max="1255" width="86.7109375" style="59" customWidth="1"/>
    <col min="1256" max="1264" width="23.140625" style="59" customWidth="1"/>
    <col min="1265" max="1265" width="91.42578125" style="59" customWidth="1"/>
    <col min="1266" max="1271" width="19.140625" style="59" customWidth="1"/>
    <col min="1272" max="1504" width="9.140625" style="59"/>
    <col min="1505" max="1506" width="12.28515625" style="59" customWidth="1"/>
    <col min="1507" max="1507" width="13.42578125" style="59" customWidth="1"/>
    <col min="1508" max="1508" width="59.140625" style="59" customWidth="1"/>
    <col min="1509" max="1509" width="18.140625" style="59" customWidth="1"/>
    <col min="1510" max="1510" width="32.140625" style="59" customWidth="1"/>
    <col min="1511" max="1511" width="86.7109375" style="59" customWidth="1"/>
    <col min="1512" max="1520" width="23.140625" style="59" customWidth="1"/>
    <col min="1521" max="1521" width="91.42578125" style="59" customWidth="1"/>
    <col min="1522" max="1527" width="19.140625" style="59" customWidth="1"/>
    <col min="1528" max="1760" width="9.140625" style="59"/>
    <col min="1761" max="1762" width="12.28515625" style="59" customWidth="1"/>
    <col min="1763" max="1763" width="13.42578125" style="59" customWidth="1"/>
    <col min="1764" max="1764" width="59.140625" style="59" customWidth="1"/>
    <col min="1765" max="1765" width="18.140625" style="59" customWidth="1"/>
    <col min="1766" max="1766" width="32.140625" style="59" customWidth="1"/>
    <col min="1767" max="1767" width="86.7109375" style="59" customWidth="1"/>
    <col min="1768" max="1776" width="23.140625" style="59" customWidth="1"/>
    <col min="1777" max="1777" width="91.42578125" style="59" customWidth="1"/>
    <col min="1778" max="1783" width="19.140625" style="59" customWidth="1"/>
    <col min="1784" max="2016" width="9.140625" style="59"/>
    <col min="2017" max="2018" width="12.28515625" style="59" customWidth="1"/>
    <col min="2019" max="2019" width="13.42578125" style="59" customWidth="1"/>
    <col min="2020" max="2020" width="59.140625" style="59" customWidth="1"/>
    <col min="2021" max="2021" width="18.140625" style="59" customWidth="1"/>
    <col min="2022" max="2022" width="32.140625" style="59" customWidth="1"/>
    <col min="2023" max="2023" width="86.7109375" style="59" customWidth="1"/>
    <col min="2024" max="2032" width="23.140625" style="59" customWidth="1"/>
    <col min="2033" max="2033" width="91.42578125" style="59" customWidth="1"/>
    <col min="2034" max="2039" width="19.140625" style="59" customWidth="1"/>
    <col min="2040" max="2272" width="9.140625" style="59"/>
    <col min="2273" max="2274" width="12.28515625" style="59" customWidth="1"/>
    <col min="2275" max="2275" width="13.42578125" style="59" customWidth="1"/>
    <col min="2276" max="2276" width="59.140625" style="59" customWidth="1"/>
    <col min="2277" max="2277" width="18.140625" style="59" customWidth="1"/>
    <col min="2278" max="2278" width="32.140625" style="59" customWidth="1"/>
    <col min="2279" max="2279" width="86.7109375" style="59" customWidth="1"/>
    <col min="2280" max="2288" width="23.140625" style="59" customWidth="1"/>
    <col min="2289" max="2289" width="91.42578125" style="59" customWidth="1"/>
    <col min="2290" max="2295" width="19.140625" style="59" customWidth="1"/>
    <col min="2296" max="2528" width="9.140625" style="59"/>
    <col min="2529" max="2530" width="12.28515625" style="59" customWidth="1"/>
    <col min="2531" max="2531" width="13.42578125" style="59" customWidth="1"/>
    <col min="2532" max="2532" width="59.140625" style="59" customWidth="1"/>
    <col min="2533" max="2533" width="18.140625" style="59" customWidth="1"/>
    <col min="2534" max="2534" width="32.140625" style="59" customWidth="1"/>
    <col min="2535" max="2535" width="86.7109375" style="59" customWidth="1"/>
    <col min="2536" max="2544" width="23.140625" style="59" customWidth="1"/>
    <col min="2545" max="2545" width="91.42578125" style="59" customWidth="1"/>
    <col min="2546" max="2551" width="19.140625" style="59" customWidth="1"/>
    <col min="2552" max="2784" width="9.140625" style="59"/>
    <col min="2785" max="2786" width="12.28515625" style="59" customWidth="1"/>
    <col min="2787" max="2787" width="13.42578125" style="59" customWidth="1"/>
    <col min="2788" max="2788" width="59.140625" style="59" customWidth="1"/>
    <col min="2789" max="2789" width="18.140625" style="59" customWidth="1"/>
    <col min="2790" max="2790" width="32.140625" style="59" customWidth="1"/>
    <col min="2791" max="2791" width="86.7109375" style="59" customWidth="1"/>
    <col min="2792" max="2800" width="23.140625" style="59" customWidth="1"/>
    <col min="2801" max="2801" width="91.42578125" style="59" customWidth="1"/>
    <col min="2802" max="2807" width="19.140625" style="59" customWidth="1"/>
    <col min="2808" max="3040" width="9.140625" style="59"/>
    <col min="3041" max="3042" width="12.28515625" style="59" customWidth="1"/>
    <col min="3043" max="3043" width="13.42578125" style="59" customWidth="1"/>
    <col min="3044" max="3044" width="59.140625" style="59" customWidth="1"/>
    <col min="3045" max="3045" width="18.140625" style="59" customWidth="1"/>
    <col min="3046" max="3046" width="32.140625" style="59" customWidth="1"/>
    <col min="3047" max="3047" width="86.7109375" style="59" customWidth="1"/>
    <col min="3048" max="3056" width="23.140625" style="59" customWidth="1"/>
    <col min="3057" max="3057" width="91.42578125" style="59" customWidth="1"/>
    <col min="3058" max="3063" width="19.140625" style="59" customWidth="1"/>
    <col min="3064" max="3296" width="9.140625" style="59"/>
    <col min="3297" max="3298" width="12.28515625" style="59" customWidth="1"/>
    <col min="3299" max="3299" width="13.42578125" style="59" customWidth="1"/>
    <col min="3300" max="3300" width="59.140625" style="59" customWidth="1"/>
    <col min="3301" max="3301" width="18.140625" style="59" customWidth="1"/>
    <col min="3302" max="3302" width="32.140625" style="59" customWidth="1"/>
    <col min="3303" max="3303" width="86.7109375" style="59" customWidth="1"/>
    <col min="3304" max="3312" width="23.140625" style="59" customWidth="1"/>
    <col min="3313" max="3313" width="91.42578125" style="59" customWidth="1"/>
    <col min="3314" max="3319" width="19.140625" style="59" customWidth="1"/>
    <col min="3320" max="3552" width="9.140625" style="59"/>
    <col min="3553" max="3554" width="12.28515625" style="59" customWidth="1"/>
    <col min="3555" max="3555" width="13.42578125" style="59" customWidth="1"/>
    <col min="3556" max="3556" width="59.140625" style="59" customWidth="1"/>
    <col min="3557" max="3557" width="18.140625" style="59" customWidth="1"/>
    <col min="3558" max="3558" width="32.140625" style="59" customWidth="1"/>
    <col min="3559" max="3559" width="86.7109375" style="59" customWidth="1"/>
    <col min="3560" max="3568" width="23.140625" style="59" customWidth="1"/>
    <col min="3569" max="3569" width="91.42578125" style="59" customWidth="1"/>
    <col min="3570" max="3575" width="19.140625" style="59" customWidth="1"/>
    <col min="3576" max="3808" width="9.140625" style="59"/>
    <col min="3809" max="3810" width="12.28515625" style="59" customWidth="1"/>
    <col min="3811" max="3811" width="13.42578125" style="59" customWidth="1"/>
    <col min="3812" max="3812" width="59.140625" style="59" customWidth="1"/>
    <col min="3813" max="3813" width="18.140625" style="59" customWidth="1"/>
    <col min="3814" max="3814" width="32.140625" style="59" customWidth="1"/>
    <col min="3815" max="3815" width="86.7109375" style="59" customWidth="1"/>
    <col min="3816" max="3824" width="23.140625" style="59" customWidth="1"/>
    <col min="3825" max="3825" width="91.42578125" style="59" customWidth="1"/>
    <col min="3826" max="3831" width="19.140625" style="59" customWidth="1"/>
    <col min="3832" max="4064" width="9.140625" style="59"/>
    <col min="4065" max="4066" width="12.28515625" style="59" customWidth="1"/>
    <col min="4067" max="4067" width="13.42578125" style="59" customWidth="1"/>
    <col min="4068" max="4068" width="59.140625" style="59" customWidth="1"/>
    <col min="4069" max="4069" width="18.140625" style="59" customWidth="1"/>
    <col min="4070" max="4070" width="32.140625" style="59" customWidth="1"/>
    <col min="4071" max="4071" width="86.7109375" style="59" customWidth="1"/>
    <col min="4072" max="4080" width="23.140625" style="59" customWidth="1"/>
    <col min="4081" max="4081" width="91.42578125" style="59" customWidth="1"/>
    <col min="4082" max="4087" width="19.140625" style="59" customWidth="1"/>
    <col min="4088" max="4320" width="9.140625" style="59"/>
    <col min="4321" max="4322" width="12.28515625" style="59" customWidth="1"/>
    <col min="4323" max="4323" width="13.42578125" style="59" customWidth="1"/>
    <col min="4324" max="4324" width="59.140625" style="59" customWidth="1"/>
    <col min="4325" max="4325" width="18.140625" style="59" customWidth="1"/>
    <col min="4326" max="4326" width="32.140625" style="59" customWidth="1"/>
    <col min="4327" max="4327" width="86.7109375" style="59" customWidth="1"/>
    <col min="4328" max="4336" width="23.140625" style="59" customWidth="1"/>
    <col min="4337" max="4337" width="91.42578125" style="59" customWidth="1"/>
    <col min="4338" max="4343" width="19.140625" style="59" customWidth="1"/>
    <col min="4344" max="4576" width="9.140625" style="59"/>
    <col min="4577" max="4578" width="12.28515625" style="59" customWidth="1"/>
    <col min="4579" max="4579" width="13.42578125" style="59" customWidth="1"/>
    <col min="4580" max="4580" width="59.140625" style="59" customWidth="1"/>
    <col min="4581" max="4581" width="18.140625" style="59" customWidth="1"/>
    <col min="4582" max="4582" width="32.140625" style="59" customWidth="1"/>
    <col min="4583" max="4583" width="86.7109375" style="59" customWidth="1"/>
    <col min="4584" max="4592" width="23.140625" style="59" customWidth="1"/>
    <col min="4593" max="4593" width="91.42578125" style="59" customWidth="1"/>
    <col min="4594" max="4599" width="19.140625" style="59" customWidth="1"/>
    <col min="4600" max="4832" width="9.140625" style="59"/>
    <col min="4833" max="4834" width="12.28515625" style="59" customWidth="1"/>
    <col min="4835" max="4835" width="13.42578125" style="59" customWidth="1"/>
    <col min="4836" max="4836" width="59.140625" style="59" customWidth="1"/>
    <col min="4837" max="4837" width="18.140625" style="59" customWidth="1"/>
    <col min="4838" max="4838" width="32.140625" style="59" customWidth="1"/>
    <col min="4839" max="4839" width="86.7109375" style="59" customWidth="1"/>
    <col min="4840" max="4848" width="23.140625" style="59" customWidth="1"/>
    <col min="4849" max="4849" width="91.42578125" style="59" customWidth="1"/>
    <col min="4850" max="4855" width="19.140625" style="59" customWidth="1"/>
    <col min="4856" max="5088" width="9.140625" style="59"/>
    <col min="5089" max="5090" width="12.28515625" style="59" customWidth="1"/>
    <col min="5091" max="5091" width="13.42578125" style="59" customWidth="1"/>
    <col min="5092" max="5092" width="59.140625" style="59" customWidth="1"/>
    <col min="5093" max="5093" width="18.140625" style="59" customWidth="1"/>
    <col min="5094" max="5094" width="32.140625" style="59" customWidth="1"/>
    <col min="5095" max="5095" width="86.7109375" style="59" customWidth="1"/>
    <col min="5096" max="5104" width="23.140625" style="59" customWidth="1"/>
    <col min="5105" max="5105" width="91.42578125" style="59" customWidth="1"/>
    <col min="5106" max="5111" width="19.140625" style="59" customWidth="1"/>
    <col min="5112" max="5344" width="9.140625" style="59"/>
    <col min="5345" max="5346" width="12.28515625" style="59" customWidth="1"/>
    <col min="5347" max="5347" width="13.42578125" style="59" customWidth="1"/>
    <col min="5348" max="5348" width="59.140625" style="59" customWidth="1"/>
    <col min="5349" max="5349" width="18.140625" style="59" customWidth="1"/>
    <col min="5350" max="5350" width="32.140625" style="59" customWidth="1"/>
    <col min="5351" max="5351" width="86.7109375" style="59" customWidth="1"/>
    <col min="5352" max="5360" width="23.140625" style="59" customWidth="1"/>
    <col min="5361" max="5361" width="91.42578125" style="59" customWidth="1"/>
    <col min="5362" max="5367" width="19.140625" style="59" customWidth="1"/>
    <col min="5368" max="5600" width="9.140625" style="59"/>
    <col min="5601" max="5602" width="12.28515625" style="59" customWidth="1"/>
    <col min="5603" max="5603" width="13.42578125" style="59" customWidth="1"/>
    <col min="5604" max="5604" width="59.140625" style="59" customWidth="1"/>
    <col min="5605" max="5605" width="18.140625" style="59" customWidth="1"/>
    <col min="5606" max="5606" width="32.140625" style="59" customWidth="1"/>
    <col min="5607" max="5607" width="86.7109375" style="59" customWidth="1"/>
    <col min="5608" max="5616" width="23.140625" style="59" customWidth="1"/>
    <col min="5617" max="5617" width="91.42578125" style="59" customWidth="1"/>
    <col min="5618" max="5623" width="19.140625" style="59" customWidth="1"/>
    <col min="5624" max="5856" width="9.140625" style="59"/>
    <col min="5857" max="5858" width="12.28515625" style="59" customWidth="1"/>
    <col min="5859" max="5859" width="13.42578125" style="59" customWidth="1"/>
    <col min="5860" max="5860" width="59.140625" style="59" customWidth="1"/>
    <col min="5861" max="5861" width="18.140625" style="59" customWidth="1"/>
    <col min="5862" max="5862" width="32.140625" style="59" customWidth="1"/>
    <col min="5863" max="5863" width="86.7109375" style="59" customWidth="1"/>
    <col min="5864" max="5872" width="23.140625" style="59" customWidth="1"/>
    <col min="5873" max="5873" width="91.42578125" style="59" customWidth="1"/>
    <col min="5874" max="5879" width="19.140625" style="59" customWidth="1"/>
    <col min="5880" max="6112" width="9.140625" style="59"/>
    <col min="6113" max="6114" width="12.28515625" style="59" customWidth="1"/>
    <col min="6115" max="6115" width="13.42578125" style="59" customWidth="1"/>
    <col min="6116" max="6116" width="59.140625" style="59" customWidth="1"/>
    <col min="6117" max="6117" width="18.140625" style="59" customWidth="1"/>
    <col min="6118" max="6118" width="32.140625" style="59" customWidth="1"/>
    <col min="6119" max="6119" width="86.7109375" style="59" customWidth="1"/>
    <col min="6120" max="6128" width="23.140625" style="59" customWidth="1"/>
    <col min="6129" max="6129" width="91.42578125" style="59" customWidth="1"/>
    <col min="6130" max="6135" width="19.140625" style="59" customWidth="1"/>
    <col min="6136" max="6368" width="9.140625" style="59"/>
    <col min="6369" max="6370" width="12.28515625" style="59" customWidth="1"/>
    <col min="6371" max="6371" width="13.42578125" style="59" customWidth="1"/>
    <col min="6372" max="6372" width="59.140625" style="59" customWidth="1"/>
    <col min="6373" max="6373" width="18.140625" style="59" customWidth="1"/>
    <col min="6374" max="6374" width="32.140625" style="59" customWidth="1"/>
    <col min="6375" max="6375" width="86.7109375" style="59" customWidth="1"/>
    <col min="6376" max="6384" width="23.140625" style="59" customWidth="1"/>
    <col min="6385" max="6385" width="91.42578125" style="59" customWidth="1"/>
    <col min="6386" max="6391" width="19.140625" style="59" customWidth="1"/>
    <col min="6392" max="6624" width="9.140625" style="59"/>
    <col min="6625" max="6626" width="12.28515625" style="59" customWidth="1"/>
    <col min="6627" max="6627" width="13.42578125" style="59" customWidth="1"/>
    <col min="6628" max="6628" width="59.140625" style="59" customWidth="1"/>
    <col min="6629" max="6629" width="18.140625" style="59" customWidth="1"/>
    <col min="6630" max="6630" width="32.140625" style="59" customWidth="1"/>
    <col min="6631" max="6631" width="86.7109375" style="59" customWidth="1"/>
    <col min="6632" max="6640" width="23.140625" style="59" customWidth="1"/>
    <col min="6641" max="6641" width="91.42578125" style="59" customWidth="1"/>
    <col min="6642" max="6647" width="19.140625" style="59" customWidth="1"/>
    <col min="6648" max="6880" width="9.140625" style="59"/>
    <col min="6881" max="6882" width="12.28515625" style="59" customWidth="1"/>
    <col min="6883" max="6883" width="13.42578125" style="59" customWidth="1"/>
    <col min="6884" max="6884" width="59.140625" style="59" customWidth="1"/>
    <col min="6885" max="6885" width="18.140625" style="59" customWidth="1"/>
    <col min="6886" max="6886" width="32.140625" style="59" customWidth="1"/>
    <col min="6887" max="6887" width="86.7109375" style="59" customWidth="1"/>
    <col min="6888" max="6896" width="23.140625" style="59" customWidth="1"/>
    <col min="6897" max="6897" width="91.42578125" style="59" customWidth="1"/>
    <col min="6898" max="6903" width="19.140625" style="59" customWidth="1"/>
    <col min="6904" max="7136" width="9.140625" style="59"/>
    <col min="7137" max="7138" width="12.28515625" style="59" customWidth="1"/>
    <col min="7139" max="7139" width="13.42578125" style="59" customWidth="1"/>
    <col min="7140" max="7140" width="59.140625" style="59" customWidth="1"/>
    <col min="7141" max="7141" width="18.140625" style="59" customWidth="1"/>
    <col min="7142" max="7142" width="32.140625" style="59" customWidth="1"/>
    <col min="7143" max="7143" width="86.7109375" style="59" customWidth="1"/>
    <col min="7144" max="7152" width="23.140625" style="59" customWidth="1"/>
    <col min="7153" max="7153" width="91.42578125" style="59" customWidth="1"/>
    <col min="7154" max="7159" width="19.140625" style="59" customWidth="1"/>
    <col min="7160" max="7392" width="9.140625" style="59"/>
    <col min="7393" max="7394" width="12.28515625" style="59" customWidth="1"/>
    <col min="7395" max="7395" width="13.42578125" style="59" customWidth="1"/>
    <col min="7396" max="7396" width="59.140625" style="59" customWidth="1"/>
    <col min="7397" max="7397" width="18.140625" style="59" customWidth="1"/>
    <col min="7398" max="7398" width="32.140625" style="59" customWidth="1"/>
    <col min="7399" max="7399" width="86.7109375" style="59" customWidth="1"/>
    <col min="7400" max="7408" width="23.140625" style="59" customWidth="1"/>
    <col min="7409" max="7409" width="91.42578125" style="59" customWidth="1"/>
    <col min="7410" max="7415" width="19.140625" style="59" customWidth="1"/>
    <col min="7416" max="7648" width="9.140625" style="59"/>
    <col min="7649" max="7650" width="12.28515625" style="59" customWidth="1"/>
    <col min="7651" max="7651" width="13.42578125" style="59" customWidth="1"/>
    <col min="7652" max="7652" width="59.140625" style="59" customWidth="1"/>
    <col min="7653" max="7653" width="18.140625" style="59" customWidth="1"/>
    <col min="7654" max="7654" width="32.140625" style="59" customWidth="1"/>
    <col min="7655" max="7655" width="86.7109375" style="59" customWidth="1"/>
    <col min="7656" max="7664" width="23.140625" style="59" customWidth="1"/>
    <col min="7665" max="7665" width="91.42578125" style="59" customWidth="1"/>
    <col min="7666" max="7671" width="19.140625" style="59" customWidth="1"/>
    <col min="7672" max="7904" width="9.140625" style="59"/>
    <col min="7905" max="7906" width="12.28515625" style="59" customWidth="1"/>
    <col min="7907" max="7907" width="13.42578125" style="59" customWidth="1"/>
    <col min="7908" max="7908" width="59.140625" style="59" customWidth="1"/>
    <col min="7909" max="7909" width="18.140625" style="59" customWidth="1"/>
    <col min="7910" max="7910" width="32.140625" style="59" customWidth="1"/>
    <col min="7911" max="7911" width="86.7109375" style="59" customWidth="1"/>
    <col min="7912" max="7920" width="23.140625" style="59" customWidth="1"/>
    <col min="7921" max="7921" width="91.42578125" style="59" customWidth="1"/>
    <col min="7922" max="7927" width="19.140625" style="59" customWidth="1"/>
    <col min="7928" max="8160" width="9.140625" style="59"/>
    <col min="8161" max="8162" width="12.28515625" style="59" customWidth="1"/>
    <col min="8163" max="8163" width="13.42578125" style="59" customWidth="1"/>
    <col min="8164" max="8164" width="59.140625" style="59" customWidth="1"/>
    <col min="8165" max="8165" width="18.140625" style="59" customWidth="1"/>
    <col min="8166" max="8166" width="32.140625" style="59" customWidth="1"/>
    <col min="8167" max="8167" width="86.7109375" style="59" customWidth="1"/>
    <col min="8168" max="8176" width="23.140625" style="59" customWidth="1"/>
    <col min="8177" max="8177" width="91.42578125" style="59" customWidth="1"/>
    <col min="8178" max="8183" width="19.140625" style="59" customWidth="1"/>
    <col min="8184" max="8416" width="9.140625" style="59"/>
    <col min="8417" max="8418" width="12.28515625" style="59" customWidth="1"/>
    <col min="8419" max="8419" width="13.42578125" style="59" customWidth="1"/>
    <col min="8420" max="8420" width="59.140625" style="59" customWidth="1"/>
    <col min="8421" max="8421" width="18.140625" style="59" customWidth="1"/>
    <col min="8422" max="8422" width="32.140625" style="59" customWidth="1"/>
    <col min="8423" max="8423" width="86.7109375" style="59" customWidth="1"/>
    <col min="8424" max="8432" width="23.140625" style="59" customWidth="1"/>
    <col min="8433" max="8433" width="91.42578125" style="59" customWidth="1"/>
    <col min="8434" max="8439" width="19.140625" style="59" customWidth="1"/>
    <col min="8440" max="8672" width="9.140625" style="59"/>
    <col min="8673" max="8674" width="12.28515625" style="59" customWidth="1"/>
    <col min="8675" max="8675" width="13.42578125" style="59" customWidth="1"/>
    <col min="8676" max="8676" width="59.140625" style="59" customWidth="1"/>
    <col min="8677" max="8677" width="18.140625" style="59" customWidth="1"/>
    <col min="8678" max="8678" width="32.140625" style="59" customWidth="1"/>
    <col min="8679" max="8679" width="86.7109375" style="59" customWidth="1"/>
    <col min="8680" max="8688" width="23.140625" style="59" customWidth="1"/>
    <col min="8689" max="8689" width="91.42578125" style="59" customWidth="1"/>
    <col min="8690" max="8695" width="19.140625" style="59" customWidth="1"/>
    <col min="8696" max="8928" width="9.140625" style="59"/>
    <col min="8929" max="8930" width="12.28515625" style="59" customWidth="1"/>
    <col min="8931" max="8931" width="13.42578125" style="59" customWidth="1"/>
    <col min="8932" max="8932" width="59.140625" style="59" customWidth="1"/>
    <col min="8933" max="8933" width="18.140625" style="59" customWidth="1"/>
    <col min="8934" max="8934" width="32.140625" style="59" customWidth="1"/>
    <col min="8935" max="8935" width="86.7109375" style="59" customWidth="1"/>
    <col min="8936" max="8944" width="23.140625" style="59" customWidth="1"/>
    <col min="8945" max="8945" width="91.42578125" style="59" customWidth="1"/>
    <col min="8946" max="8951" width="19.140625" style="59" customWidth="1"/>
    <col min="8952" max="9184" width="9.140625" style="59"/>
    <col min="9185" max="9186" width="12.28515625" style="59" customWidth="1"/>
    <col min="9187" max="9187" width="13.42578125" style="59" customWidth="1"/>
    <col min="9188" max="9188" width="59.140625" style="59" customWidth="1"/>
    <col min="9189" max="9189" width="18.140625" style="59" customWidth="1"/>
    <col min="9190" max="9190" width="32.140625" style="59" customWidth="1"/>
    <col min="9191" max="9191" width="86.7109375" style="59" customWidth="1"/>
    <col min="9192" max="9200" width="23.140625" style="59" customWidth="1"/>
    <col min="9201" max="9201" width="91.42578125" style="59" customWidth="1"/>
    <col min="9202" max="9207" width="19.140625" style="59" customWidth="1"/>
    <col min="9208" max="9440" width="9.140625" style="59"/>
    <col min="9441" max="9442" width="12.28515625" style="59" customWidth="1"/>
    <col min="9443" max="9443" width="13.42578125" style="59" customWidth="1"/>
    <col min="9444" max="9444" width="59.140625" style="59" customWidth="1"/>
    <col min="9445" max="9445" width="18.140625" style="59" customWidth="1"/>
    <col min="9446" max="9446" width="32.140625" style="59" customWidth="1"/>
    <col min="9447" max="9447" width="86.7109375" style="59" customWidth="1"/>
    <col min="9448" max="9456" width="23.140625" style="59" customWidth="1"/>
    <col min="9457" max="9457" width="91.42578125" style="59" customWidth="1"/>
    <col min="9458" max="9463" width="19.140625" style="59" customWidth="1"/>
    <col min="9464" max="9696" width="9.140625" style="59"/>
    <col min="9697" max="9698" width="12.28515625" style="59" customWidth="1"/>
    <col min="9699" max="9699" width="13.42578125" style="59" customWidth="1"/>
    <col min="9700" max="9700" width="59.140625" style="59" customWidth="1"/>
    <col min="9701" max="9701" width="18.140625" style="59" customWidth="1"/>
    <col min="9702" max="9702" width="32.140625" style="59" customWidth="1"/>
    <col min="9703" max="9703" width="86.7109375" style="59" customWidth="1"/>
    <col min="9704" max="9712" width="23.140625" style="59" customWidth="1"/>
    <col min="9713" max="9713" width="91.42578125" style="59" customWidth="1"/>
    <col min="9714" max="9719" width="19.140625" style="59" customWidth="1"/>
    <col min="9720" max="9952" width="9.140625" style="59"/>
    <col min="9953" max="9954" width="12.28515625" style="59" customWidth="1"/>
    <col min="9955" max="9955" width="13.42578125" style="59" customWidth="1"/>
    <col min="9956" max="9956" width="59.140625" style="59" customWidth="1"/>
    <col min="9957" max="9957" width="18.140625" style="59" customWidth="1"/>
    <col min="9958" max="9958" width="32.140625" style="59" customWidth="1"/>
    <col min="9959" max="9959" width="86.7109375" style="59" customWidth="1"/>
    <col min="9960" max="9968" width="23.140625" style="59" customWidth="1"/>
    <col min="9969" max="9969" width="91.42578125" style="59" customWidth="1"/>
    <col min="9970" max="9975" width="19.140625" style="59" customWidth="1"/>
    <col min="9976" max="10208" width="9.140625" style="59"/>
    <col min="10209" max="10210" width="12.28515625" style="59" customWidth="1"/>
    <col min="10211" max="10211" width="13.42578125" style="59" customWidth="1"/>
    <col min="10212" max="10212" width="59.140625" style="59" customWidth="1"/>
    <col min="10213" max="10213" width="18.140625" style="59" customWidth="1"/>
    <col min="10214" max="10214" width="32.140625" style="59" customWidth="1"/>
    <col min="10215" max="10215" width="86.7109375" style="59" customWidth="1"/>
    <col min="10216" max="10224" width="23.140625" style="59" customWidth="1"/>
    <col min="10225" max="10225" width="91.42578125" style="59" customWidth="1"/>
    <col min="10226" max="10231" width="19.140625" style="59" customWidth="1"/>
    <col min="10232" max="10464" width="9.140625" style="59"/>
    <col min="10465" max="10466" width="12.28515625" style="59" customWidth="1"/>
    <col min="10467" max="10467" width="13.42578125" style="59" customWidth="1"/>
    <col min="10468" max="10468" width="59.140625" style="59" customWidth="1"/>
    <col min="10469" max="10469" width="18.140625" style="59" customWidth="1"/>
    <col min="10470" max="10470" width="32.140625" style="59" customWidth="1"/>
    <col min="10471" max="10471" width="86.7109375" style="59" customWidth="1"/>
    <col min="10472" max="10480" width="23.140625" style="59" customWidth="1"/>
    <col min="10481" max="10481" width="91.42578125" style="59" customWidth="1"/>
    <col min="10482" max="10487" width="19.140625" style="59" customWidth="1"/>
    <col min="10488" max="10720" width="9.140625" style="59"/>
    <col min="10721" max="10722" width="12.28515625" style="59" customWidth="1"/>
    <col min="10723" max="10723" width="13.42578125" style="59" customWidth="1"/>
    <col min="10724" max="10724" width="59.140625" style="59" customWidth="1"/>
    <col min="10725" max="10725" width="18.140625" style="59" customWidth="1"/>
    <col min="10726" max="10726" width="32.140625" style="59" customWidth="1"/>
    <col min="10727" max="10727" width="86.7109375" style="59" customWidth="1"/>
    <col min="10728" max="10736" width="23.140625" style="59" customWidth="1"/>
    <col min="10737" max="10737" width="91.42578125" style="59" customWidth="1"/>
    <col min="10738" max="10743" width="19.140625" style="59" customWidth="1"/>
    <col min="10744" max="10976" width="9.140625" style="59"/>
    <col min="10977" max="10978" width="12.28515625" style="59" customWidth="1"/>
    <col min="10979" max="10979" width="13.42578125" style="59" customWidth="1"/>
    <col min="10980" max="10980" width="59.140625" style="59" customWidth="1"/>
    <col min="10981" max="10981" width="18.140625" style="59" customWidth="1"/>
    <col min="10982" max="10982" width="32.140625" style="59" customWidth="1"/>
    <col min="10983" max="10983" width="86.7109375" style="59" customWidth="1"/>
    <col min="10984" max="10992" width="23.140625" style="59" customWidth="1"/>
    <col min="10993" max="10993" width="91.42578125" style="59" customWidth="1"/>
    <col min="10994" max="10999" width="19.140625" style="59" customWidth="1"/>
    <col min="11000" max="11232" width="9.140625" style="59"/>
    <col min="11233" max="11234" width="12.28515625" style="59" customWidth="1"/>
    <col min="11235" max="11235" width="13.42578125" style="59" customWidth="1"/>
    <col min="11236" max="11236" width="59.140625" style="59" customWidth="1"/>
    <col min="11237" max="11237" width="18.140625" style="59" customWidth="1"/>
    <col min="11238" max="11238" width="32.140625" style="59" customWidth="1"/>
    <col min="11239" max="11239" width="86.7109375" style="59" customWidth="1"/>
    <col min="11240" max="11248" width="23.140625" style="59" customWidth="1"/>
    <col min="11249" max="11249" width="91.42578125" style="59" customWidth="1"/>
    <col min="11250" max="11255" width="19.140625" style="59" customWidth="1"/>
    <col min="11256" max="11488" width="9.140625" style="59"/>
    <col min="11489" max="11490" width="12.28515625" style="59" customWidth="1"/>
    <col min="11491" max="11491" width="13.42578125" style="59" customWidth="1"/>
    <col min="11492" max="11492" width="59.140625" style="59" customWidth="1"/>
    <col min="11493" max="11493" width="18.140625" style="59" customWidth="1"/>
    <col min="11494" max="11494" width="32.140625" style="59" customWidth="1"/>
    <col min="11495" max="11495" width="86.7109375" style="59" customWidth="1"/>
    <col min="11496" max="11504" width="23.140625" style="59" customWidth="1"/>
    <col min="11505" max="11505" width="91.42578125" style="59" customWidth="1"/>
    <col min="11506" max="11511" width="19.140625" style="59" customWidth="1"/>
    <col min="11512" max="11744" width="9.140625" style="59"/>
    <col min="11745" max="11746" width="12.28515625" style="59" customWidth="1"/>
    <col min="11747" max="11747" width="13.42578125" style="59" customWidth="1"/>
    <col min="11748" max="11748" width="59.140625" style="59" customWidth="1"/>
    <col min="11749" max="11749" width="18.140625" style="59" customWidth="1"/>
    <col min="11750" max="11750" width="32.140625" style="59" customWidth="1"/>
    <col min="11751" max="11751" width="86.7109375" style="59" customWidth="1"/>
    <col min="11752" max="11760" width="23.140625" style="59" customWidth="1"/>
    <col min="11761" max="11761" width="91.42578125" style="59" customWidth="1"/>
    <col min="11762" max="11767" width="19.140625" style="59" customWidth="1"/>
    <col min="11768" max="12000" width="9.140625" style="59"/>
    <col min="12001" max="12002" width="12.28515625" style="59" customWidth="1"/>
    <col min="12003" max="12003" width="13.42578125" style="59" customWidth="1"/>
    <col min="12004" max="12004" width="59.140625" style="59" customWidth="1"/>
    <col min="12005" max="12005" width="18.140625" style="59" customWidth="1"/>
    <col min="12006" max="12006" width="32.140625" style="59" customWidth="1"/>
    <col min="12007" max="12007" width="86.7109375" style="59" customWidth="1"/>
    <col min="12008" max="12016" width="23.140625" style="59" customWidth="1"/>
    <col min="12017" max="12017" width="91.42578125" style="59" customWidth="1"/>
    <col min="12018" max="12023" width="19.140625" style="59" customWidth="1"/>
    <col min="12024" max="12256" width="9.140625" style="59"/>
    <col min="12257" max="12258" width="12.28515625" style="59" customWidth="1"/>
    <col min="12259" max="12259" width="13.42578125" style="59" customWidth="1"/>
    <col min="12260" max="12260" width="59.140625" style="59" customWidth="1"/>
    <col min="12261" max="12261" width="18.140625" style="59" customWidth="1"/>
    <col min="12262" max="12262" width="32.140625" style="59" customWidth="1"/>
    <col min="12263" max="12263" width="86.7109375" style="59" customWidth="1"/>
    <col min="12264" max="12272" width="23.140625" style="59" customWidth="1"/>
    <col min="12273" max="12273" width="91.42578125" style="59" customWidth="1"/>
    <col min="12274" max="12279" width="19.140625" style="59" customWidth="1"/>
    <col min="12280" max="12512" width="9.140625" style="59"/>
    <col min="12513" max="12514" width="12.28515625" style="59" customWidth="1"/>
    <col min="12515" max="12515" width="13.42578125" style="59" customWidth="1"/>
    <col min="12516" max="12516" width="59.140625" style="59" customWidth="1"/>
    <col min="12517" max="12517" width="18.140625" style="59" customWidth="1"/>
    <col min="12518" max="12518" width="32.140625" style="59" customWidth="1"/>
    <col min="12519" max="12519" width="86.7109375" style="59" customWidth="1"/>
    <col min="12520" max="12528" width="23.140625" style="59" customWidth="1"/>
    <col min="12529" max="12529" width="91.42578125" style="59" customWidth="1"/>
    <col min="12530" max="12535" width="19.140625" style="59" customWidth="1"/>
    <col min="12536" max="12768" width="9.140625" style="59"/>
    <col min="12769" max="12770" width="12.28515625" style="59" customWidth="1"/>
    <col min="12771" max="12771" width="13.42578125" style="59" customWidth="1"/>
    <col min="12772" max="12772" width="59.140625" style="59" customWidth="1"/>
    <col min="12773" max="12773" width="18.140625" style="59" customWidth="1"/>
    <col min="12774" max="12774" width="32.140625" style="59" customWidth="1"/>
    <col min="12775" max="12775" width="86.7109375" style="59" customWidth="1"/>
    <col min="12776" max="12784" width="23.140625" style="59" customWidth="1"/>
    <col min="12785" max="12785" width="91.42578125" style="59" customWidth="1"/>
    <col min="12786" max="12791" width="19.140625" style="59" customWidth="1"/>
    <col min="12792" max="13024" width="9.140625" style="59"/>
    <col min="13025" max="13026" width="12.28515625" style="59" customWidth="1"/>
    <col min="13027" max="13027" width="13.42578125" style="59" customWidth="1"/>
    <col min="13028" max="13028" width="59.140625" style="59" customWidth="1"/>
    <col min="13029" max="13029" width="18.140625" style="59" customWidth="1"/>
    <col min="13030" max="13030" width="32.140625" style="59" customWidth="1"/>
    <col min="13031" max="13031" width="86.7109375" style="59" customWidth="1"/>
    <col min="13032" max="13040" width="23.140625" style="59" customWidth="1"/>
    <col min="13041" max="13041" width="91.42578125" style="59" customWidth="1"/>
    <col min="13042" max="13047" width="19.140625" style="59" customWidth="1"/>
    <col min="13048" max="13280" width="9.140625" style="59"/>
    <col min="13281" max="13282" width="12.28515625" style="59" customWidth="1"/>
    <col min="13283" max="13283" width="13.42578125" style="59" customWidth="1"/>
    <col min="13284" max="13284" width="59.140625" style="59" customWidth="1"/>
    <col min="13285" max="13285" width="18.140625" style="59" customWidth="1"/>
    <col min="13286" max="13286" width="32.140625" style="59" customWidth="1"/>
    <col min="13287" max="13287" width="86.7109375" style="59" customWidth="1"/>
    <col min="13288" max="13296" width="23.140625" style="59" customWidth="1"/>
    <col min="13297" max="13297" width="91.42578125" style="59" customWidth="1"/>
    <col min="13298" max="13303" width="19.140625" style="59" customWidth="1"/>
    <col min="13304" max="13536" width="9.140625" style="59"/>
    <col min="13537" max="13538" width="12.28515625" style="59" customWidth="1"/>
    <col min="13539" max="13539" width="13.42578125" style="59" customWidth="1"/>
    <col min="13540" max="13540" width="59.140625" style="59" customWidth="1"/>
    <col min="13541" max="13541" width="18.140625" style="59" customWidth="1"/>
    <col min="13542" max="13542" width="32.140625" style="59" customWidth="1"/>
    <col min="13543" max="13543" width="86.7109375" style="59" customWidth="1"/>
    <col min="13544" max="13552" width="23.140625" style="59" customWidth="1"/>
    <col min="13553" max="13553" width="91.42578125" style="59" customWidth="1"/>
    <col min="13554" max="13559" width="19.140625" style="59" customWidth="1"/>
    <col min="13560" max="13792" width="9.140625" style="59"/>
    <col min="13793" max="13794" width="12.28515625" style="59" customWidth="1"/>
    <col min="13795" max="13795" width="13.42578125" style="59" customWidth="1"/>
    <col min="13796" max="13796" width="59.140625" style="59" customWidth="1"/>
    <col min="13797" max="13797" width="18.140625" style="59" customWidth="1"/>
    <col min="13798" max="13798" width="32.140625" style="59" customWidth="1"/>
    <col min="13799" max="13799" width="86.7109375" style="59" customWidth="1"/>
    <col min="13800" max="13808" width="23.140625" style="59" customWidth="1"/>
    <col min="13809" max="13809" width="91.42578125" style="59" customWidth="1"/>
    <col min="13810" max="13815" width="19.140625" style="59" customWidth="1"/>
    <col min="13816" max="14048" width="9.140625" style="59"/>
    <col min="14049" max="14050" width="12.28515625" style="59" customWidth="1"/>
    <col min="14051" max="14051" width="13.42578125" style="59" customWidth="1"/>
    <col min="14052" max="14052" width="59.140625" style="59" customWidth="1"/>
    <col min="14053" max="14053" width="18.140625" style="59" customWidth="1"/>
    <col min="14054" max="14054" width="32.140625" style="59" customWidth="1"/>
    <col min="14055" max="14055" width="86.7109375" style="59" customWidth="1"/>
    <col min="14056" max="14064" width="23.140625" style="59" customWidth="1"/>
    <col min="14065" max="14065" width="91.42578125" style="59" customWidth="1"/>
    <col min="14066" max="14071" width="19.140625" style="59" customWidth="1"/>
    <col min="14072" max="14304" width="9.140625" style="59"/>
    <col min="14305" max="14306" width="12.28515625" style="59" customWidth="1"/>
    <col min="14307" max="14307" width="13.42578125" style="59" customWidth="1"/>
    <col min="14308" max="14308" width="59.140625" style="59" customWidth="1"/>
    <col min="14309" max="14309" width="18.140625" style="59" customWidth="1"/>
    <col min="14310" max="14310" width="32.140625" style="59" customWidth="1"/>
    <col min="14311" max="14311" width="86.7109375" style="59" customWidth="1"/>
    <col min="14312" max="14320" width="23.140625" style="59" customWidth="1"/>
    <col min="14321" max="14321" width="91.42578125" style="59" customWidth="1"/>
    <col min="14322" max="14327" width="19.140625" style="59" customWidth="1"/>
    <col min="14328" max="14560" width="9.140625" style="59"/>
    <col min="14561" max="14562" width="12.28515625" style="59" customWidth="1"/>
    <col min="14563" max="14563" width="13.42578125" style="59" customWidth="1"/>
    <col min="14564" max="14564" width="59.140625" style="59" customWidth="1"/>
    <col min="14565" max="14565" width="18.140625" style="59" customWidth="1"/>
    <col min="14566" max="14566" width="32.140625" style="59" customWidth="1"/>
    <col min="14567" max="14567" width="86.7109375" style="59" customWidth="1"/>
    <col min="14568" max="14576" width="23.140625" style="59" customWidth="1"/>
    <col min="14577" max="14577" width="91.42578125" style="59" customWidth="1"/>
    <col min="14578" max="14583" width="19.140625" style="59" customWidth="1"/>
    <col min="14584" max="14816" width="9.140625" style="59"/>
    <col min="14817" max="14818" width="12.28515625" style="59" customWidth="1"/>
    <col min="14819" max="14819" width="13.42578125" style="59" customWidth="1"/>
    <col min="14820" max="14820" width="59.140625" style="59" customWidth="1"/>
    <col min="14821" max="14821" width="18.140625" style="59" customWidth="1"/>
    <col min="14822" max="14822" width="32.140625" style="59" customWidth="1"/>
    <col min="14823" max="14823" width="86.7109375" style="59" customWidth="1"/>
    <col min="14824" max="14832" width="23.140625" style="59" customWidth="1"/>
    <col min="14833" max="14833" width="91.42578125" style="59" customWidth="1"/>
    <col min="14834" max="14839" width="19.140625" style="59" customWidth="1"/>
    <col min="14840" max="15072" width="9.140625" style="59"/>
    <col min="15073" max="15074" width="12.28515625" style="59" customWidth="1"/>
    <col min="15075" max="15075" width="13.42578125" style="59" customWidth="1"/>
    <col min="15076" max="15076" width="59.140625" style="59" customWidth="1"/>
    <col min="15077" max="15077" width="18.140625" style="59" customWidth="1"/>
    <col min="15078" max="15078" width="32.140625" style="59" customWidth="1"/>
    <col min="15079" max="15079" width="86.7109375" style="59" customWidth="1"/>
    <col min="15080" max="15088" width="23.140625" style="59" customWidth="1"/>
    <col min="15089" max="15089" width="91.42578125" style="59" customWidth="1"/>
    <col min="15090" max="15095" width="19.140625" style="59" customWidth="1"/>
    <col min="15096" max="15328" width="9.140625" style="59"/>
    <col min="15329" max="15330" width="12.28515625" style="59" customWidth="1"/>
    <col min="15331" max="15331" width="13.42578125" style="59" customWidth="1"/>
    <col min="15332" max="15332" width="59.140625" style="59" customWidth="1"/>
    <col min="15333" max="15333" width="18.140625" style="59" customWidth="1"/>
    <col min="15334" max="15334" width="32.140625" style="59" customWidth="1"/>
    <col min="15335" max="15335" width="86.7109375" style="59" customWidth="1"/>
    <col min="15336" max="15344" width="23.140625" style="59" customWidth="1"/>
    <col min="15345" max="15345" width="91.42578125" style="59" customWidth="1"/>
    <col min="15346" max="15351" width="19.140625" style="59" customWidth="1"/>
    <col min="15352" max="15584" width="9.140625" style="59"/>
    <col min="15585" max="15586" width="12.28515625" style="59" customWidth="1"/>
    <col min="15587" max="15587" width="13.42578125" style="59" customWidth="1"/>
    <col min="15588" max="15588" width="59.140625" style="59" customWidth="1"/>
    <col min="15589" max="15589" width="18.140625" style="59" customWidth="1"/>
    <col min="15590" max="15590" width="32.140625" style="59" customWidth="1"/>
    <col min="15591" max="15591" width="86.7109375" style="59" customWidth="1"/>
    <col min="15592" max="15600" width="23.140625" style="59" customWidth="1"/>
    <col min="15601" max="15601" width="91.42578125" style="59" customWidth="1"/>
    <col min="15602" max="15607" width="19.140625" style="59" customWidth="1"/>
    <col min="15608" max="15840" width="9.140625" style="59"/>
    <col min="15841" max="15842" width="12.28515625" style="59" customWidth="1"/>
    <col min="15843" max="15843" width="13.42578125" style="59" customWidth="1"/>
    <col min="15844" max="15844" width="59.140625" style="59" customWidth="1"/>
    <col min="15845" max="15845" width="18.140625" style="59" customWidth="1"/>
    <col min="15846" max="15846" width="32.140625" style="59" customWidth="1"/>
    <col min="15847" max="15847" width="86.7109375" style="59" customWidth="1"/>
    <col min="15848" max="15856" width="23.140625" style="59" customWidth="1"/>
    <col min="15857" max="15857" width="91.42578125" style="59" customWidth="1"/>
    <col min="15858" max="15863" width="19.140625" style="59" customWidth="1"/>
    <col min="15864" max="16096" width="9.140625" style="59"/>
    <col min="16097" max="16098" width="12.28515625" style="59" customWidth="1"/>
    <col min="16099" max="16099" width="13.42578125" style="59" customWidth="1"/>
    <col min="16100" max="16100" width="59.140625" style="59" customWidth="1"/>
    <col min="16101" max="16101" width="18.140625" style="59" customWidth="1"/>
    <col min="16102" max="16102" width="32.140625" style="59" customWidth="1"/>
    <col min="16103" max="16103" width="86.7109375" style="59" customWidth="1"/>
    <col min="16104" max="16112" width="23.140625" style="59" customWidth="1"/>
    <col min="16113" max="16113" width="91.42578125" style="59" customWidth="1"/>
    <col min="16114" max="16119" width="19.140625" style="59" customWidth="1"/>
    <col min="16120" max="16384" width="9.140625" style="59"/>
  </cols>
  <sheetData>
    <row r="1" spans="1:11" ht="18.75" customHeight="1" x14ac:dyDescent="0.25">
      <c r="A1" s="63"/>
      <c r="B1" s="63"/>
      <c r="C1" s="102" t="s">
        <v>336</v>
      </c>
      <c r="D1" s="102"/>
      <c r="E1" s="102"/>
      <c r="F1" s="102"/>
      <c r="G1" s="102"/>
      <c r="H1" s="102"/>
      <c r="I1" s="102"/>
      <c r="J1" s="102"/>
      <c r="K1" s="102"/>
    </row>
    <row r="2" spans="1:11" ht="23.25" customHeight="1" x14ac:dyDescent="0.25">
      <c r="A2" s="101" t="s">
        <v>326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7.25" customHeight="1" x14ac:dyDescent="0.25">
      <c r="A3" s="100" t="s">
        <v>318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54.75" customHeight="1" x14ac:dyDescent="0.25">
      <c r="A4" s="66" t="s">
        <v>319</v>
      </c>
      <c r="B4" s="64" t="s">
        <v>317</v>
      </c>
      <c r="C4" s="65" t="s">
        <v>320</v>
      </c>
      <c r="D4" s="65" t="s">
        <v>321</v>
      </c>
      <c r="E4" s="65" t="s">
        <v>322</v>
      </c>
      <c r="F4" s="65" t="s">
        <v>325</v>
      </c>
      <c r="G4" s="65" t="s">
        <v>327</v>
      </c>
      <c r="H4" s="65" t="s">
        <v>328</v>
      </c>
      <c r="I4" s="65" t="s">
        <v>329</v>
      </c>
      <c r="J4" s="65" t="s">
        <v>330</v>
      </c>
      <c r="K4" s="65" t="s">
        <v>331</v>
      </c>
    </row>
    <row r="5" spans="1:11" ht="40.5" customHeight="1" x14ac:dyDescent="0.25">
      <c r="A5" s="66" t="s">
        <v>324</v>
      </c>
      <c r="B5" s="70" t="s">
        <v>323</v>
      </c>
      <c r="C5" s="78">
        <v>77994578.459999993</v>
      </c>
      <c r="D5" s="78">
        <f>D9+D13</f>
        <v>0</v>
      </c>
      <c r="E5" s="78">
        <f>C5+D5</f>
        <v>77994578.459999993</v>
      </c>
      <c r="F5" s="65">
        <v>0</v>
      </c>
      <c r="G5" s="65">
        <v>0</v>
      </c>
      <c r="H5" s="65">
        <f>F5-G5</f>
        <v>0</v>
      </c>
      <c r="I5" s="65">
        <v>0</v>
      </c>
      <c r="J5" s="65">
        <v>0</v>
      </c>
      <c r="K5" s="65">
        <v>0</v>
      </c>
    </row>
    <row r="6" spans="1:11" ht="40.5" customHeight="1" x14ac:dyDescent="0.25">
      <c r="A6" s="73" t="s">
        <v>379</v>
      </c>
      <c r="B6" s="71" t="s">
        <v>380</v>
      </c>
      <c r="C6" s="78">
        <v>174600</v>
      </c>
      <c r="D6" s="78">
        <f>D7+D8</f>
        <v>0</v>
      </c>
      <c r="E6" s="78">
        <f t="shared" ref="E6:E8" si="0">C6+D6</f>
        <v>174600</v>
      </c>
      <c r="F6" s="65"/>
      <c r="G6" s="65"/>
      <c r="H6" s="65"/>
      <c r="I6" s="65"/>
      <c r="J6" s="65"/>
      <c r="K6" s="65"/>
    </row>
    <row r="7" spans="1:11" ht="40.5" customHeight="1" x14ac:dyDescent="0.25">
      <c r="A7" s="73" t="s">
        <v>381</v>
      </c>
      <c r="B7" s="72" t="s">
        <v>382</v>
      </c>
      <c r="C7" s="65">
        <v>169600</v>
      </c>
      <c r="D7" s="65">
        <v>5000</v>
      </c>
      <c r="E7" s="65">
        <f t="shared" si="0"/>
        <v>174600</v>
      </c>
      <c r="F7" s="65"/>
      <c r="G7" s="65"/>
      <c r="H7" s="65"/>
      <c r="I7" s="65"/>
      <c r="J7" s="65"/>
      <c r="K7" s="65"/>
    </row>
    <row r="8" spans="1:11" ht="40.5" customHeight="1" x14ac:dyDescent="0.25">
      <c r="A8" s="73" t="s">
        <v>383</v>
      </c>
      <c r="B8" s="72" t="s">
        <v>384</v>
      </c>
      <c r="C8" s="65">
        <v>5000</v>
      </c>
      <c r="D8" s="65">
        <v>-5000</v>
      </c>
      <c r="E8" s="65">
        <f t="shared" si="0"/>
        <v>0</v>
      </c>
      <c r="F8" s="65"/>
      <c r="G8" s="65"/>
      <c r="H8" s="65"/>
      <c r="I8" s="65"/>
      <c r="J8" s="65"/>
      <c r="K8" s="65"/>
    </row>
    <row r="9" spans="1:11" ht="40.5" customHeight="1" x14ac:dyDescent="0.25">
      <c r="A9" s="74" t="s">
        <v>337</v>
      </c>
      <c r="B9" s="71" t="s">
        <v>338</v>
      </c>
      <c r="C9" s="78">
        <v>6617670.46</v>
      </c>
      <c r="D9" s="78">
        <f>D11+D12</f>
        <v>0</v>
      </c>
      <c r="E9" s="78">
        <f t="shared" ref="E9:E26" si="1">C9+D9</f>
        <v>6617670.46</v>
      </c>
      <c r="F9" s="65"/>
      <c r="G9" s="65"/>
      <c r="H9" s="65"/>
      <c r="I9" s="65"/>
      <c r="J9" s="65"/>
      <c r="K9" s="65"/>
    </row>
    <row r="10" spans="1:11" ht="40.5" hidden="1" customHeight="1" x14ac:dyDescent="0.25">
      <c r="A10" s="68"/>
      <c r="B10" s="69"/>
      <c r="C10" s="65"/>
      <c r="D10" s="65"/>
      <c r="E10" s="78">
        <f t="shared" si="1"/>
        <v>0</v>
      </c>
      <c r="F10" s="65"/>
      <c r="G10" s="65"/>
      <c r="H10" s="65"/>
      <c r="I10" s="65"/>
      <c r="J10" s="65"/>
      <c r="K10" s="65"/>
    </row>
    <row r="11" spans="1:11" ht="51.75" customHeight="1" x14ac:dyDescent="0.25">
      <c r="A11" s="73" t="s">
        <v>352</v>
      </c>
      <c r="B11" s="72" t="s">
        <v>353</v>
      </c>
      <c r="C11" s="65">
        <v>0.46</v>
      </c>
      <c r="D11" s="65">
        <v>-0.46</v>
      </c>
      <c r="E11" s="65">
        <f t="shared" si="1"/>
        <v>0</v>
      </c>
      <c r="F11" s="65"/>
      <c r="G11" s="65"/>
      <c r="H11" s="65"/>
      <c r="I11" s="65"/>
      <c r="J11" s="65"/>
      <c r="K11" s="65"/>
    </row>
    <row r="12" spans="1:11" ht="64.5" customHeight="1" x14ac:dyDescent="0.25">
      <c r="A12" s="73" t="s">
        <v>354</v>
      </c>
      <c r="B12" s="72" t="s">
        <v>353</v>
      </c>
      <c r="C12" s="65">
        <v>3192000</v>
      </c>
      <c r="D12" s="65">
        <v>0.46</v>
      </c>
      <c r="E12" s="65">
        <f t="shared" si="1"/>
        <v>3192000.46</v>
      </c>
      <c r="F12" s="65"/>
      <c r="G12" s="65"/>
      <c r="H12" s="65"/>
      <c r="I12" s="65"/>
      <c r="J12" s="65"/>
      <c r="K12" s="65"/>
    </row>
    <row r="13" spans="1:11" ht="57" customHeight="1" x14ac:dyDescent="0.25">
      <c r="A13" s="74" t="s">
        <v>339</v>
      </c>
      <c r="B13" s="71" t="s">
        <v>340</v>
      </c>
      <c r="C13" s="78">
        <v>955000</v>
      </c>
      <c r="D13" s="78">
        <f>D14+D15+D16+D17+D18+D19+D20+D21+D22+D23+D24+D25+D26</f>
        <v>0</v>
      </c>
      <c r="E13" s="78">
        <f t="shared" si="1"/>
        <v>955000</v>
      </c>
      <c r="F13" s="65"/>
      <c r="G13" s="65"/>
      <c r="H13" s="65"/>
      <c r="I13" s="65"/>
      <c r="J13" s="65"/>
      <c r="K13" s="65"/>
    </row>
    <row r="14" spans="1:11" ht="57" customHeight="1" x14ac:dyDescent="0.25">
      <c r="A14" s="73" t="s">
        <v>355</v>
      </c>
      <c r="B14" s="72" t="s">
        <v>356</v>
      </c>
      <c r="C14" s="65">
        <v>2000</v>
      </c>
      <c r="D14" s="65">
        <v>-2000</v>
      </c>
      <c r="E14" s="65">
        <f t="shared" si="1"/>
        <v>0</v>
      </c>
      <c r="F14" s="65"/>
      <c r="G14" s="65"/>
      <c r="H14" s="65"/>
      <c r="I14" s="65"/>
      <c r="J14" s="65"/>
      <c r="K14" s="65"/>
    </row>
    <row r="15" spans="1:11" ht="84.75" customHeight="1" x14ac:dyDescent="0.25">
      <c r="A15" s="73" t="s">
        <v>357</v>
      </c>
      <c r="B15" s="72" t="s">
        <v>358</v>
      </c>
      <c r="C15" s="65">
        <v>279000</v>
      </c>
      <c r="D15" s="65">
        <v>-279000</v>
      </c>
      <c r="E15" s="65">
        <f t="shared" si="1"/>
        <v>0</v>
      </c>
      <c r="F15" s="65"/>
      <c r="G15" s="65"/>
      <c r="H15" s="65"/>
      <c r="I15" s="65"/>
      <c r="J15" s="65"/>
      <c r="K15" s="65"/>
    </row>
    <row r="16" spans="1:11" ht="57" customHeight="1" x14ac:dyDescent="0.25">
      <c r="A16" s="73" t="s">
        <v>359</v>
      </c>
      <c r="B16" s="72" t="s">
        <v>360</v>
      </c>
      <c r="C16" s="65">
        <v>35000</v>
      </c>
      <c r="D16" s="65">
        <v>-10000</v>
      </c>
      <c r="E16" s="65">
        <f t="shared" si="1"/>
        <v>25000</v>
      </c>
      <c r="F16" s="65"/>
      <c r="G16" s="65"/>
      <c r="H16" s="65"/>
      <c r="I16" s="65"/>
      <c r="J16" s="65"/>
      <c r="K16" s="65"/>
    </row>
    <row r="17" spans="1:11" ht="57" customHeight="1" x14ac:dyDescent="0.25">
      <c r="A17" s="73" t="s">
        <v>361</v>
      </c>
      <c r="B17" s="72" t="s">
        <v>362</v>
      </c>
      <c r="C17" s="65">
        <v>25000</v>
      </c>
      <c r="D17" s="65">
        <v>-21000</v>
      </c>
      <c r="E17" s="65">
        <f t="shared" si="1"/>
        <v>4000</v>
      </c>
      <c r="F17" s="65"/>
      <c r="G17" s="65"/>
      <c r="H17" s="65"/>
      <c r="I17" s="65"/>
      <c r="J17" s="65"/>
      <c r="K17" s="65"/>
    </row>
    <row r="18" spans="1:11" ht="57" customHeight="1" x14ac:dyDescent="0.25">
      <c r="A18" s="73" t="s">
        <v>363</v>
      </c>
      <c r="B18" s="72" t="s">
        <v>364</v>
      </c>
      <c r="C18" s="65">
        <v>15000</v>
      </c>
      <c r="D18" s="65">
        <v>-12000</v>
      </c>
      <c r="E18" s="65">
        <f t="shared" si="1"/>
        <v>3000</v>
      </c>
      <c r="F18" s="65"/>
      <c r="G18" s="65"/>
      <c r="H18" s="65"/>
      <c r="I18" s="65"/>
      <c r="J18" s="65"/>
      <c r="K18" s="65"/>
    </row>
    <row r="19" spans="1:11" ht="57" customHeight="1" x14ac:dyDescent="0.25">
      <c r="A19" s="73" t="s">
        <v>365</v>
      </c>
      <c r="B19" s="72" t="s">
        <v>366</v>
      </c>
      <c r="C19" s="65">
        <v>32000</v>
      </c>
      <c r="D19" s="65">
        <v>-15000</v>
      </c>
      <c r="E19" s="65">
        <f t="shared" si="1"/>
        <v>17000</v>
      </c>
      <c r="F19" s="65"/>
      <c r="G19" s="65"/>
      <c r="H19" s="65"/>
      <c r="I19" s="65"/>
      <c r="J19" s="65"/>
      <c r="K19" s="65"/>
    </row>
    <row r="20" spans="1:11" ht="63" customHeight="1" x14ac:dyDescent="0.25">
      <c r="A20" s="73" t="s">
        <v>367</v>
      </c>
      <c r="B20" s="72" t="s">
        <v>368</v>
      </c>
      <c r="C20" s="65">
        <v>30000</v>
      </c>
      <c r="D20" s="65">
        <v>-27000</v>
      </c>
      <c r="E20" s="65">
        <f t="shared" si="1"/>
        <v>3000</v>
      </c>
      <c r="F20" s="65"/>
      <c r="G20" s="65"/>
      <c r="H20" s="65"/>
      <c r="I20" s="65"/>
      <c r="J20" s="65"/>
      <c r="K20" s="65"/>
    </row>
    <row r="21" spans="1:11" ht="68.25" customHeight="1" x14ac:dyDescent="0.25">
      <c r="A21" s="73" t="s">
        <v>369</v>
      </c>
      <c r="B21" s="72" t="s">
        <v>370</v>
      </c>
      <c r="C21" s="65">
        <v>0</v>
      </c>
      <c r="D21" s="65">
        <v>20800</v>
      </c>
      <c r="E21" s="65">
        <f t="shared" si="1"/>
        <v>20800</v>
      </c>
      <c r="F21" s="65"/>
      <c r="G21" s="65"/>
      <c r="H21" s="65"/>
      <c r="I21" s="65"/>
      <c r="J21" s="65"/>
      <c r="K21" s="65"/>
    </row>
    <row r="22" spans="1:11" ht="72" customHeight="1" x14ac:dyDescent="0.25">
      <c r="A22" s="73" t="s">
        <v>371</v>
      </c>
      <c r="B22" s="72" t="s">
        <v>372</v>
      </c>
      <c r="C22" s="65">
        <v>0</v>
      </c>
      <c r="D22" s="65">
        <v>22000</v>
      </c>
      <c r="E22" s="65">
        <f t="shared" si="1"/>
        <v>22000</v>
      </c>
      <c r="F22" s="65"/>
      <c r="G22" s="65"/>
      <c r="H22" s="65"/>
      <c r="I22" s="65"/>
      <c r="J22" s="65"/>
      <c r="K22" s="65"/>
    </row>
    <row r="23" spans="1:11" ht="68.25" customHeight="1" x14ac:dyDescent="0.25">
      <c r="A23" s="73" t="s">
        <v>373</v>
      </c>
      <c r="B23" s="72" t="s">
        <v>374</v>
      </c>
      <c r="C23" s="65">
        <v>0</v>
      </c>
      <c r="D23" s="65">
        <v>2200</v>
      </c>
      <c r="E23" s="65">
        <f t="shared" si="1"/>
        <v>2200</v>
      </c>
      <c r="F23" s="65"/>
      <c r="G23" s="65"/>
      <c r="H23" s="65"/>
      <c r="I23" s="65"/>
      <c r="J23" s="65"/>
      <c r="K23" s="65"/>
    </row>
    <row r="24" spans="1:11" ht="57" customHeight="1" x14ac:dyDescent="0.25">
      <c r="A24" s="73" t="s">
        <v>375</v>
      </c>
      <c r="B24" s="72" t="s">
        <v>376</v>
      </c>
      <c r="C24" s="65">
        <v>82000</v>
      </c>
      <c r="D24" s="65">
        <v>316000</v>
      </c>
      <c r="E24" s="65">
        <f t="shared" si="1"/>
        <v>398000</v>
      </c>
      <c r="F24" s="65"/>
      <c r="G24" s="65"/>
      <c r="H24" s="65"/>
      <c r="I24" s="65"/>
      <c r="J24" s="65"/>
      <c r="K24" s="65"/>
    </row>
    <row r="25" spans="1:11" ht="57" customHeight="1" x14ac:dyDescent="0.25">
      <c r="A25" s="73" t="s">
        <v>377</v>
      </c>
      <c r="B25" s="72" t="s">
        <v>368</v>
      </c>
      <c r="C25" s="65">
        <v>5000</v>
      </c>
      <c r="D25" s="65">
        <v>2000</v>
      </c>
      <c r="E25" s="65">
        <f t="shared" si="1"/>
        <v>7000</v>
      </c>
      <c r="F25" s="65"/>
      <c r="G25" s="65"/>
      <c r="H25" s="65"/>
      <c r="I25" s="65"/>
      <c r="J25" s="65"/>
      <c r="K25" s="65"/>
    </row>
    <row r="26" spans="1:11" ht="78.75" customHeight="1" x14ac:dyDescent="0.25">
      <c r="A26" s="73" t="s">
        <v>378</v>
      </c>
      <c r="B26" s="72" t="s">
        <v>376</v>
      </c>
      <c r="C26" s="65">
        <v>0</v>
      </c>
      <c r="D26" s="65">
        <v>3000</v>
      </c>
      <c r="E26" s="65">
        <f t="shared" si="1"/>
        <v>3000</v>
      </c>
      <c r="F26" s="65"/>
      <c r="G26" s="65"/>
      <c r="H26" s="65"/>
      <c r="I26" s="65"/>
      <c r="J26" s="65"/>
      <c r="K26" s="65"/>
    </row>
    <row r="27" spans="1:11" ht="40.5" customHeight="1" x14ac:dyDescent="0.25">
      <c r="A27" s="79" t="s">
        <v>332</v>
      </c>
      <c r="B27" s="70" t="s">
        <v>333</v>
      </c>
      <c r="C27" s="78">
        <f>C28</f>
        <v>375627608.06</v>
      </c>
      <c r="D27" s="78">
        <f>D28</f>
        <v>-2556294.92</v>
      </c>
      <c r="E27" s="78">
        <f>C27+D27</f>
        <v>373071313.13999999</v>
      </c>
      <c r="F27" s="65"/>
      <c r="G27" s="65"/>
      <c r="H27" s="65"/>
      <c r="I27" s="65"/>
      <c r="J27" s="65"/>
      <c r="K27" s="65"/>
    </row>
    <row r="28" spans="1:11" ht="40.5" customHeight="1" x14ac:dyDescent="0.25">
      <c r="A28" s="81" t="s">
        <v>334</v>
      </c>
      <c r="B28" s="82" t="s">
        <v>335</v>
      </c>
      <c r="C28" s="65">
        <v>375627608.06</v>
      </c>
      <c r="D28" s="65">
        <f>D29</f>
        <v>-2556294.92</v>
      </c>
      <c r="E28" s="78">
        <f t="shared" ref="E28" si="2">C28+D28</f>
        <v>373071313.13999999</v>
      </c>
      <c r="F28" s="65"/>
      <c r="G28" s="65"/>
      <c r="H28" s="65"/>
      <c r="I28" s="65"/>
      <c r="J28" s="65"/>
      <c r="K28" s="65"/>
    </row>
    <row r="29" spans="1:11" ht="40.5" customHeight="1" x14ac:dyDescent="0.2">
      <c r="A29" s="81" t="s">
        <v>345</v>
      </c>
      <c r="B29" s="82" t="s">
        <v>346</v>
      </c>
      <c r="C29" s="83">
        <v>119040762.55</v>
      </c>
      <c r="D29" s="83">
        <f>D30+D32+D37</f>
        <v>-2556294.92</v>
      </c>
      <c r="E29" s="77">
        <f>C29+D29</f>
        <v>116484467.63</v>
      </c>
      <c r="F29" s="65"/>
      <c r="G29" s="65"/>
      <c r="H29" s="65"/>
      <c r="I29" s="65"/>
      <c r="J29" s="65"/>
      <c r="K29" s="65"/>
    </row>
    <row r="30" spans="1:11" ht="40.5" customHeight="1" x14ac:dyDescent="0.25">
      <c r="A30" s="84" t="s">
        <v>343</v>
      </c>
      <c r="B30" s="85" t="s">
        <v>341</v>
      </c>
      <c r="C30" s="86">
        <f>C31</f>
        <v>24891834</v>
      </c>
      <c r="D30" s="87">
        <v>-2124691</v>
      </c>
      <c r="E30" s="88">
        <f t="shared" ref="E30:E39" si="3">C30+D30</f>
        <v>22767143</v>
      </c>
      <c r="F30" s="65"/>
      <c r="G30" s="65"/>
      <c r="H30" s="65"/>
      <c r="I30" s="65"/>
      <c r="J30" s="65"/>
      <c r="K30" s="65"/>
    </row>
    <row r="31" spans="1:11" ht="40.5" customHeight="1" x14ac:dyDescent="0.25">
      <c r="A31" s="84" t="s">
        <v>344</v>
      </c>
      <c r="B31" s="85" t="s">
        <v>342</v>
      </c>
      <c r="C31" s="86">
        <v>24891834</v>
      </c>
      <c r="D31" s="87">
        <v>-2124691</v>
      </c>
      <c r="E31" s="88">
        <f t="shared" si="3"/>
        <v>22767143</v>
      </c>
      <c r="F31" s="65"/>
      <c r="G31" s="65"/>
      <c r="H31" s="65"/>
      <c r="I31" s="65"/>
      <c r="J31" s="65"/>
      <c r="K31" s="65"/>
    </row>
    <row r="32" spans="1:11" ht="40.5" customHeight="1" x14ac:dyDescent="0.25">
      <c r="A32" s="89" t="s">
        <v>350</v>
      </c>
      <c r="B32" s="85" t="s">
        <v>349</v>
      </c>
      <c r="C32" s="86">
        <v>93916099.549999997</v>
      </c>
      <c r="D32" s="87">
        <f>D33</f>
        <v>89096.08</v>
      </c>
      <c r="E32" s="88">
        <f t="shared" si="3"/>
        <v>94005195.629999995</v>
      </c>
      <c r="F32" s="65"/>
      <c r="G32" s="65"/>
      <c r="H32" s="65"/>
      <c r="I32" s="65"/>
      <c r="J32" s="65"/>
      <c r="K32" s="65"/>
    </row>
    <row r="33" spans="1:11" ht="46.5" customHeight="1" x14ac:dyDescent="0.25">
      <c r="A33" s="90" t="s">
        <v>351</v>
      </c>
      <c r="B33" s="91" t="s">
        <v>348</v>
      </c>
      <c r="C33" s="86">
        <v>93916099.549999997</v>
      </c>
      <c r="D33" s="87">
        <f>D34</f>
        <v>89096.08</v>
      </c>
      <c r="E33" s="88">
        <f t="shared" si="3"/>
        <v>94005195.629999995</v>
      </c>
      <c r="F33" s="65"/>
      <c r="G33" s="65"/>
      <c r="H33" s="65"/>
      <c r="I33" s="65"/>
      <c r="J33" s="65"/>
      <c r="K33" s="65"/>
    </row>
    <row r="34" spans="1:11" ht="96.75" customHeight="1" x14ac:dyDescent="0.25">
      <c r="A34" s="84"/>
      <c r="B34" s="91" t="s">
        <v>347</v>
      </c>
      <c r="C34" s="87">
        <v>63871.55</v>
      </c>
      <c r="D34" s="87">
        <v>89096.08</v>
      </c>
      <c r="E34" s="88">
        <f t="shared" si="3"/>
        <v>152967.63</v>
      </c>
      <c r="F34" s="65"/>
      <c r="G34" s="65"/>
      <c r="H34" s="65"/>
      <c r="I34" s="65"/>
      <c r="J34" s="65"/>
      <c r="K34" s="65"/>
    </row>
    <row r="35" spans="1:11" ht="40.5" hidden="1" customHeight="1" x14ac:dyDescent="0.25">
      <c r="A35" s="66"/>
      <c r="B35" s="80"/>
      <c r="C35" s="65"/>
      <c r="D35" s="65"/>
      <c r="E35" s="88">
        <f t="shared" si="3"/>
        <v>0</v>
      </c>
      <c r="F35" s="65"/>
      <c r="G35" s="65"/>
      <c r="H35" s="65"/>
      <c r="I35" s="65"/>
      <c r="J35" s="65"/>
      <c r="K35" s="65"/>
    </row>
    <row r="36" spans="1:11" ht="40.5" hidden="1" customHeight="1" x14ac:dyDescent="0.25">
      <c r="A36" s="66"/>
      <c r="B36" s="80"/>
      <c r="C36" s="65"/>
      <c r="D36" s="65"/>
      <c r="E36" s="88">
        <f t="shared" si="3"/>
        <v>0</v>
      </c>
      <c r="F36" s="65"/>
      <c r="G36" s="65"/>
      <c r="H36" s="65"/>
      <c r="I36" s="65"/>
      <c r="J36" s="65"/>
      <c r="K36" s="65"/>
    </row>
    <row r="37" spans="1:11" ht="40.5" customHeight="1" x14ac:dyDescent="0.25">
      <c r="A37" s="92" t="s">
        <v>385</v>
      </c>
      <c r="B37" s="93" t="s">
        <v>386</v>
      </c>
      <c r="C37" s="65">
        <v>37783702.939999998</v>
      </c>
      <c r="D37" s="65">
        <f>D38</f>
        <v>-520700</v>
      </c>
      <c r="E37" s="88">
        <f t="shared" si="3"/>
        <v>37263002.939999998</v>
      </c>
      <c r="F37" s="65"/>
      <c r="G37" s="65"/>
      <c r="H37" s="65"/>
      <c r="I37" s="65"/>
      <c r="J37" s="65"/>
      <c r="K37" s="65"/>
    </row>
    <row r="38" spans="1:11" ht="66.75" customHeight="1" x14ac:dyDescent="0.25">
      <c r="A38" s="94" t="s">
        <v>387</v>
      </c>
      <c r="B38" s="95" t="s">
        <v>388</v>
      </c>
      <c r="C38" s="107">
        <v>8749440</v>
      </c>
      <c r="D38" s="107">
        <v>-520700</v>
      </c>
      <c r="E38" s="88">
        <f t="shared" si="3"/>
        <v>8228740</v>
      </c>
      <c r="F38" s="65"/>
      <c r="G38" s="65"/>
      <c r="H38" s="65"/>
      <c r="I38" s="65"/>
      <c r="J38" s="65"/>
      <c r="K38" s="65"/>
    </row>
    <row r="39" spans="1:11" ht="25.5" customHeight="1" x14ac:dyDescent="0.2">
      <c r="A39" s="98" t="s">
        <v>91</v>
      </c>
      <c r="B39" s="99"/>
      <c r="C39" s="97">
        <f>C5+C27</f>
        <v>453622186.51999998</v>
      </c>
      <c r="D39" s="97">
        <f>D5+D27</f>
        <v>-2556294.92</v>
      </c>
      <c r="E39" s="96">
        <f t="shared" si="3"/>
        <v>451065891.59999996</v>
      </c>
      <c r="F39" s="67">
        <f t="shared" ref="F39:K39" si="4">F5</f>
        <v>0</v>
      </c>
      <c r="G39" s="67">
        <f t="shared" si="4"/>
        <v>0</v>
      </c>
      <c r="H39" s="67">
        <f t="shared" si="4"/>
        <v>0</v>
      </c>
      <c r="I39" s="67">
        <f t="shared" si="4"/>
        <v>0</v>
      </c>
      <c r="J39" s="67">
        <f t="shared" si="4"/>
        <v>0</v>
      </c>
      <c r="K39" s="67">
        <f t="shared" si="4"/>
        <v>0</v>
      </c>
    </row>
    <row r="40" spans="1:11" x14ac:dyDescent="0.25">
      <c r="A40" s="76"/>
      <c r="B40" s="76"/>
      <c r="C40" s="75"/>
      <c r="D40" s="75"/>
      <c r="E40" s="75"/>
    </row>
    <row r="43" spans="1:11" x14ac:dyDescent="0.25">
      <c r="B43" s="61"/>
      <c r="F43" s="60"/>
      <c r="G43" s="60"/>
      <c r="H43" s="60"/>
      <c r="I43" s="60"/>
      <c r="J43" s="60"/>
      <c r="K43" s="60"/>
    </row>
    <row r="47" spans="1:11" x14ac:dyDescent="0.25">
      <c r="B47" s="62"/>
      <c r="C47" s="59"/>
      <c r="D47" s="59"/>
      <c r="E47" s="59"/>
    </row>
    <row r="48" spans="1:11" x14ac:dyDescent="0.25">
      <c r="B48" s="62"/>
      <c r="C48" s="59"/>
      <c r="D48" s="59"/>
      <c r="E48" s="59"/>
    </row>
  </sheetData>
  <autoFilter ref="A4:K39"/>
  <sortState ref="A266:L277">
    <sortCondition ref="A266:A277"/>
  </sortState>
  <mergeCells count="4">
    <mergeCell ref="A39:B39"/>
    <mergeCell ref="A3:K3"/>
    <mergeCell ref="A2:K2"/>
    <mergeCell ref="C1:K1"/>
  </mergeCells>
  <pageMargins left="0.55118110236220474" right="0.27559055118110237" top="0.31496062992125984" bottom="0.15748031496062992" header="0.15748031496062992" footer="0.15748031496062992"/>
  <pageSetup paperSize="9" scale="49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6"/>
  <sheetViews>
    <sheetView workbookViewId="0">
      <selection activeCell="I3" sqref="I3"/>
    </sheetView>
  </sheetViews>
  <sheetFormatPr defaultColWidth="9.140625" defaultRowHeight="12.75" x14ac:dyDescent="0.25"/>
  <cols>
    <col min="1" max="1" width="32.5703125" style="12" customWidth="1"/>
    <col min="2" max="2" width="13.7109375" style="12" customWidth="1"/>
    <col min="3" max="4" width="22" style="12" customWidth="1"/>
    <col min="5" max="5" width="9.140625" style="12"/>
    <col min="6" max="6" width="13" style="12" customWidth="1"/>
    <col min="7" max="7" width="25.85546875" style="12" customWidth="1"/>
    <col min="8" max="8" width="20" style="19" customWidth="1"/>
    <col min="9" max="11" width="20" style="12" customWidth="1"/>
    <col min="12" max="16384" width="9.140625" style="12"/>
  </cols>
  <sheetData>
    <row r="1" spans="1:11" ht="32.25" customHeight="1" x14ac:dyDescent="0.25">
      <c r="B1" s="18" t="s">
        <v>0</v>
      </c>
      <c r="C1" s="18" t="s">
        <v>92</v>
      </c>
      <c r="D1" s="18" t="s">
        <v>93</v>
      </c>
    </row>
    <row r="2" spans="1:11" x14ac:dyDescent="0.2">
      <c r="A2" s="12" t="str">
        <f>B2&amp;C2</f>
        <v>8182 02 15001 02 0000 150</v>
      </c>
      <c r="B2" s="13">
        <v>818</v>
      </c>
      <c r="C2" s="14" t="s">
        <v>23</v>
      </c>
      <c r="D2" s="15">
        <v>12805744900</v>
      </c>
      <c r="F2" s="20" t="s">
        <v>95</v>
      </c>
      <c r="G2" s="20" t="s">
        <v>92</v>
      </c>
      <c r="H2" s="24" t="s">
        <v>94</v>
      </c>
      <c r="I2" s="23" t="s">
        <v>25</v>
      </c>
      <c r="J2" s="23" t="s">
        <v>26</v>
      </c>
      <c r="K2" s="23" t="s">
        <v>27</v>
      </c>
    </row>
    <row r="3" spans="1:11" x14ac:dyDescent="0.2">
      <c r="A3" s="12" t="str">
        <f t="shared" ref="A3:A66" si="0">B3&amp;C3</f>
        <v>8182 02 15002 02 0000 150</v>
      </c>
      <c r="B3" s="13">
        <v>818</v>
      </c>
      <c r="C3" s="14" t="s">
        <v>97</v>
      </c>
      <c r="D3" s="15">
        <v>513084000</v>
      </c>
      <c r="F3" s="21">
        <v>803</v>
      </c>
      <c r="G3" s="21" t="s">
        <v>84</v>
      </c>
      <c r="H3" s="24">
        <v>8501904</v>
      </c>
      <c r="I3" s="19">
        <f>IFERROR(VLOOKUP(F3&amp;G3,#REF!,8,FALSE),0)</f>
        <v>0</v>
      </c>
      <c r="J3" s="19">
        <f>IFERROR(VLOOKUP(F3&amp;G3,#REF!,14,FALSE),0)</f>
        <v>0</v>
      </c>
      <c r="K3" s="19">
        <f>IFERROR(VLOOKUP(F3&amp;G3,#REF!,19,FALSE),0)</f>
        <v>0</v>
      </c>
    </row>
    <row r="4" spans="1:11" x14ac:dyDescent="0.2">
      <c r="A4" s="12" t="str">
        <f t="shared" si="0"/>
        <v>8182 02 15009 02 0000 150</v>
      </c>
      <c r="B4" s="13">
        <v>818</v>
      </c>
      <c r="C4" s="13" t="s">
        <v>24</v>
      </c>
      <c r="D4" s="15">
        <v>574234000</v>
      </c>
      <c r="F4" s="21">
        <v>803</v>
      </c>
      <c r="G4" s="21" t="s">
        <v>85</v>
      </c>
      <c r="H4" s="24">
        <v>4484184</v>
      </c>
      <c r="I4" s="19">
        <f>IFERROR(VLOOKUP(F4&amp;G4,#REF!,8,FALSE),0)</f>
        <v>0</v>
      </c>
      <c r="J4" s="19">
        <f>IFERROR(VLOOKUP(F4&amp;G4,#REF!,14,FALSE),0)</f>
        <v>0</v>
      </c>
      <c r="K4" s="19">
        <f>IFERROR(VLOOKUP(F4&amp;G4,#REF!,19,FALSE),0)</f>
        <v>0</v>
      </c>
    </row>
    <row r="5" spans="1:11" x14ac:dyDescent="0.2">
      <c r="A5" s="12" t="str">
        <f t="shared" si="0"/>
        <v>8182 02 15213 02 0000 150</v>
      </c>
      <c r="B5" s="13">
        <v>818</v>
      </c>
      <c r="C5" s="14" t="s">
        <v>98</v>
      </c>
      <c r="D5" s="15">
        <v>68563000</v>
      </c>
      <c r="F5" s="21">
        <v>803</v>
      </c>
      <c r="G5" s="21" t="s">
        <v>136</v>
      </c>
      <c r="H5" s="24">
        <v>292359.43</v>
      </c>
      <c r="I5" s="19">
        <f>IFERROR(VLOOKUP(F5&amp;G5,#REF!,8,FALSE),0)</f>
        <v>0</v>
      </c>
      <c r="J5" s="19">
        <f>IFERROR(VLOOKUP(F5&amp;G5,#REF!,14,FALSE),0)</f>
        <v>0</v>
      </c>
      <c r="K5" s="19">
        <f>IFERROR(VLOOKUP(F5&amp;G5,#REF!,19,FALSE),0)</f>
        <v>0</v>
      </c>
    </row>
    <row r="6" spans="1:11" x14ac:dyDescent="0.2">
      <c r="A6" s="12" t="str">
        <f t="shared" si="0"/>
        <v>8192 02 20051 00 0000 150</v>
      </c>
      <c r="B6" s="14">
        <v>819</v>
      </c>
      <c r="C6" s="13" t="s">
        <v>99</v>
      </c>
      <c r="D6" s="15">
        <v>105573900</v>
      </c>
      <c r="F6" s="21">
        <v>803</v>
      </c>
      <c r="G6" s="21" t="s">
        <v>137</v>
      </c>
      <c r="H6" s="24">
        <v>161668.96</v>
      </c>
      <c r="I6" s="19">
        <f>IFERROR(VLOOKUP(F6&amp;G6,#REF!,8,FALSE),0)</f>
        <v>0</v>
      </c>
      <c r="J6" s="19">
        <f>IFERROR(VLOOKUP(F6&amp;G6,#REF!,14,FALSE),0)</f>
        <v>0</v>
      </c>
      <c r="K6" s="19">
        <f>IFERROR(VLOOKUP(F6&amp;G6,#REF!,19,FALSE),0)</f>
        <v>0</v>
      </c>
    </row>
    <row r="7" spans="1:11" x14ac:dyDescent="0.2">
      <c r="A7" s="12" t="str">
        <f t="shared" si="0"/>
        <v>8252 02 20051 00 0000 150</v>
      </c>
      <c r="B7" s="14">
        <v>825</v>
      </c>
      <c r="C7" s="13" t="s">
        <v>99</v>
      </c>
      <c r="D7" s="15">
        <v>19185800</v>
      </c>
      <c r="F7" s="21">
        <v>808</v>
      </c>
      <c r="G7" s="21" t="s">
        <v>120</v>
      </c>
      <c r="H7" s="24">
        <v>7828800</v>
      </c>
      <c r="I7" s="19">
        <f>IFERROR(VLOOKUP(F7&amp;G7,#REF!,8,FALSE),0)</f>
        <v>0</v>
      </c>
      <c r="J7" s="19">
        <f>IFERROR(VLOOKUP(F7&amp;G7,#REF!,14,FALSE),0)</f>
        <v>0</v>
      </c>
      <c r="K7" s="19">
        <f>IFERROR(VLOOKUP(F7&amp;G7,#REF!,19,FALSE),0)</f>
        <v>0</v>
      </c>
    </row>
    <row r="8" spans="1:11" x14ac:dyDescent="0.2">
      <c r="A8" s="12" t="str">
        <f t="shared" si="0"/>
        <v>8192 02 25021 02 0000 150</v>
      </c>
      <c r="B8" s="14">
        <v>819</v>
      </c>
      <c r="C8" s="13" t="s">
        <v>1</v>
      </c>
      <c r="D8" s="15">
        <v>279679837.79000002</v>
      </c>
      <c r="F8" s="21">
        <v>808</v>
      </c>
      <c r="G8" s="21" t="s">
        <v>145</v>
      </c>
      <c r="H8" s="24">
        <v>-58922.61</v>
      </c>
      <c r="I8" s="19">
        <f>IFERROR(VLOOKUP(F8&amp;G8,#REF!,8,FALSE),0)</f>
        <v>0</v>
      </c>
      <c r="J8" s="19">
        <f>IFERROR(VLOOKUP(F8&amp;G8,#REF!,14,FALSE),0)</f>
        <v>0</v>
      </c>
      <c r="K8" s="19">
        <f>IFERROR(VLOOKUP(F8&amp;G8,#REF!,19,FALSE),0)</f>
        <v>0</v>
      </c>
    </row>
    <row r="9" spans="1:11" x14ac:dyDescent="0.2">
      <c r="A9" s="12" t="str">
        <f t="shared" si="0"/>
        <v>8162 02 25027 02 0000 150</v>
      </c>
      <c r="B9" s="14">
        <v>816</v>
      </c>
      <c r="C9" s="14" t="s">
        <v>8</v>
      </c>
      <c r="D9" s="15">
        <v>7158600</v>
      </c>
      <c r="F9" s="21">
        <v>811</v>
      </c>
      <c r="G9" s="21" t="s">
        <v>106</v>
      </c>
      <c r="H9" s="24">
        <v>1938400</v>
      </c>
      <c r="I9" s="19">
        <f>IFERROR(VLOOKUP(F9&amp;G9,#REF!,8,FALSE),0)</f>
        <v>0</v>
      </c>
      <c r="J9" s="19">
        <f>IFERROR(VLOOKUP(F9&amp;G9,#REF!,14,FALSE),0)</f>
        <v>0</v>
      </c>
      <c r="K9" s="19">
        <f>IFERROR(VLOOKUP(F9&amp;G9,#REF!,19,FALSE),0)</f>
        <v>0</v>
      </c>
    </row>
    <row r="10" spans="1:11" x14ac:dyDescent="0.2">
      <c r="A10" s="12" t="str">
        <f t="shared" si="0"/>
        <v>8212 02 25027 02 0000 150</v>
      </c>
      <c r="B10" s="14">
        <v>821</v>
      </c>
      <c r="C10" s="14" t="s">
        <v>8</v>
      </c>
      <c r="D10" s="15">
        <v>1565800</v>
      </c>
      <c r="F10" s="21">
        <v>811</v>
      </c>
      <c r="G10" s="21" t="s">
        <v>136</v>
      </c>
      <c r="H10" s="24">
        <v>2607</v>
      </c>
      <c r="I10" s="19">
        <f>IFERROR(VLOOKUP(F10&amp;G10,#REF!,8,FALSE),0)</f>
        <v>0</v>
      </c>
      <c r="J10" s="19">
        <f>IFERROR(VLOOKUP(F10&amp;G10,#REF!,14,FALSE),0)</f>
        <v>0</v>
      </c>
      <c r="K10" s="19">
        <f>IFERROR(VLOOKUP(F10&amp;G10,#REF!,19,FALSE),0)</f>
        <v>0</v>
      </c>
    </row>
    <row r="11" spans="1:11" x14ac:dyDescent="0.2">
      <c r="A11" s="12" t="str">
        <f t="shared" si="0"/>
        <v>8252 02 25027 02 0000 150</v>
      </c>
      <c r="B11" s="14">
        <v>825</v>
      </c>
      <c r="C11" s="14" t="s">
        <v>8</v>
      </c>
      <c r="D11" s="15">
        <v>1979400</v>
      </c>
      <c r="F11" s="21">
        <v>812</v>
      </c>
      <c r="G11" s="21" t="s">
        <v>6</v>
      </c>
      <c r="H11" s="24">
        <v>251743700</v>
      </c>
      <c r="I11" s="19">
        <f>IFERROR(VLOOKUP(F11&amp;G11,#REF!,8,FALSE),0)</f>
        <v>0</v>
      </c>
      <c r="J11" s="19">
        <f>IFERROR(VLOOKUP(F11&amp;G11,#REF!,14,FALSE),0)</f>
        <v>0</v>
      </c>
      <c r="K11" s="19">
        <f>IFERROR(VLOOKUP(F11&amp;G11,#REF!,19,FALSE),0)</f>
        <v>0</v>
      </c>
    </row>
    <row r="12" spans="1:11" x14ac:dyDescent="0.2">
      <c r="A12" s="12" t="str">
        <f t="shared" si="0"/>
        <v>8212 02 23009 02 0000 150</v>
      </c>
      <c r="B12" s="14">
        <v>821</v>
      </c>
      <c r="C12" s="13" t="s">
        <v>100</v>
      </c>
      <c r="D12" s="15">
        <v>47800</v>
      </c>
      <c r="F12" s="21">
        <v>812</v>
      </c>
      <c r="G12" s="21" t="s">
        <v>113</v>
      </c>
      <c r="H12" s="24">
        <v>5299400</v>
      </c>
      <c r="I12" s="19">
        <f>IFERROR(VLOOKUP(F12&amp;G12,#REF!,8,FALSE),0)</f>
        <v>0</v>
      </c>
      <c r="J12" s="19">
        <f>IFERROR(VLOOKUP(F12&amp;G12,#REF!,14,FALSE),0)</f>
        <v>0</v>
      </c>
      <c r="K12" s="19">
        <f>IFERROR(VLOOKUP(F12&amp;G12,#REF!,19,FALSE),0)</f>
        <v>0</v>
      </c>
    </row>
    <row r="13" spans="1:11" x14ac:dyDescent="0.2">
      <c r="A13" s="12" t="str">
        <f t="shared" si="0"/>
        <v>8162 02 25066 02 0000 150</v>
      </c>
      <c r="B13" s="13">
        <v>816</v>
      </c>
      <c r="C13" s="14" t="s">
        <v>101</v>
      </c>
      <c r="D13" s="15">
        <v>49800</v>
      </c>
      <c r="F13" s="21">
        <v>812</v>
      </c>
      <c r="G13" s="21" t="s">
        <v>138</v>
      </c>
      <c r="H13" s="24">
        <v>3551181.5599999996</v>
      </c>
      <c r="I13" s="19">
        <f>IFERROR(VLOOKUP(F13&amp;G13,#REF!,8,FALSE),0)</f>
        <v>0</v>
      </c>
      <c r="J13" s="19">
        <f>IFERROR(VLOOKUP(F13&amp;G13,#REF!,14,FALSE),0)</f>
        <v>0</v>
      </c>
      <c r="K13" s="19">
        <f>IFERROR(VLOOKUP(F13&amp;G13,#REF!,19,FALSE),0)</f>
        <v>0</v>
      </c>
    </row>
    <row r="14" spans="1:11" x14ac:dyDescent="0.2">
      <c r="A14" s="12" t="str">
        <f t="shared" si="0"/>
        <v>8252 02 25081 02 0000 150</v>
      </c>
      <c r="B14" s="13">
        <v>825</v>
      </c>
      <c r="C14" s="14" t="s">
        <v>102</v>
      </c>
      <c r="D14" s="15">
        <v>14079000</v>
      </c>
      <c r="F14" s="21">
        <v>812</v>
      </c>
      <c r="G14" s="21" t="s">
        <v>139</v>
      </c>
      <c r="H14" s="24">
        <v>23162408.140000001</v>
      </c>
      <c r="I14" s="19">
        <f>IFERROR(VLOOKUP(F14&amp;G14,#REF!,8,FALSE),0)</f>
        <v>0</v>
      </c>
      <c r="J14" s="19">
        <f>IFERROR(VLOOKUP(F14&amp;G14,#REF!,14,FALSE),0)</f>
        <v>0</v>
      </c>
      <c r="K14" s="19">
        <f>IFERROR(VLOOKUP(F14&amp;G14,#REF!,19,FALSE),0)</f>
        <v>0</v>
      </c>
    </row>
    <row r="15" spans="1:11" x14ac:dyDescent="0.2">
      <c r="A15" s="12" t="str">
        <f t="shared" si="0"/>
        <v>8212 02 25082 02 0000 150</v>
      </c>
      <c r="B15" s="13">
        <v>821</v>
      </c>
      <c r="C15" s="14" t="s">
        <v>9</v>
      </c>
      <c r="D15" s="15">
        <v>77360700</v>
      </c>
      <c r="F15" s="21">
        <v>812</v>
      </c>
      <c r="G15" s="21" t="s">
        <v>140</v>
      </c>
      <c r="H15" s="24">
        <v>38678.879999999997</v>
      </c>
      <c r="I15" s="19">
        <f>IFERROR(VLOOKUP(F15&amp;G15,#REF!,8,FALSE),0)</f>
        <v>0</v>
      </c>
      <c r="J15" s="19">
        <f>IFERROR(VLOOKUP(F15&amp;G15,#REF!,14,FALSE),0)</f>
        <v>0</v>
      </c>
      <c r="K15" s="19">
        <f>IFERROR(VLOOKUP(F15&amp;G15,#REF!,19,FALSE),0)</f>
        <v>0</v>
      </c>
    </row>
    <row r="16" spans="1:11" x14ac:dyDescent="0.2">
      <c r="A16" s="12" t="str">
        <f t="shared" si="0"/>
        <v>8212 02 25084 02 0000 150</v>
      </c>
      <c r="B16" s="13">
        <v>821</v>
      </c>
      <c r="C16" s="13" t="s">
        <v>2</v>
      </c>
      <c r="D16" s="15">
        <v>238261500</v>
      </c>
      <c r="F16" s="21">
        <v>812</v>
      </c>
      <c r="G16" s="21" t="s">
        <v>146</v>
      </c>
      <c r="H16" s="24">
        <v>-34424.199999999997</v>
      </c>
      <c r="I16" s="19">
        <f>IFERROR(VLOOKUP(F16&amp;G16,#REF!,8,FALSE),0)</f>
        <v>0</v>
      </c>
      <c r="J16" s="19">
        <f>IFERROR(VLOOKUP(F16&amp;G16,#REF!,14,FALSE),0)</f>
        <v>0</v>
      </c>
      <c r="K16" s="19">
        <f>IFERROR(VLOOKUP(F16&amp;G16,#REF!,19,FALSE),0)</f>
        <v>0</v>
      </c>
    </row>
    <row r="17" spans="1:11" x14ac:dyDescent="0.2">
      <c r="A17" s="12" t="str">
        <f t="shared" si="0"/>
        <v>8322 02 25086 02 0000 150</v>
      </c>
      <c r="B17" s="13">
        <v>832</v>
      </c>
      <c r="C17" s="14" t="s">
        <v>10</v>
      </c>
      <c r="D17" s="15">
        <v>4377100</v>
      </c>
      <c r="F17" s="21">
        <v>814</v>
      </c>
      <c r="G17" s="21" t="s">
        <v>104</v>
      </c>
      <c r="H17" s="24">
        <v>52138500</v>
      </c>
      <c r="I17" s="19">
        <f>IFERROR(VLOOKUP(F17&amp;G17,#REF!,8,FALSE),0)</f>
        <v>0</v>
      </c>
      <c r="J17" s="19">
        <f>IFERROR(VLOOKUP(F17&amp;G17,#REF!,14,FALSE),0)</f>
        <v>0</v>
      </c>
      <c r="K17" s="19">
        <f>IFERROR(VLOOKUP(F17&amp;G17,#REF!,19,FALSE),0)</f>
        <v>0</v>
      </c>
    </row>
    <row r="18" spans="1:11" x14ac:dyDescent="0.2">
      <c r="A18" s="12" t="str">
        <f t="shared" si="0"/>
        <v>8162 02 25097 02 0000 150</v>
      </c>
      <c r="B18" s="14">
        <v>816</v>
      </c>
      <c r="C18" s="14" t="s">
        <v>3</v>
      </c>
      <c r="D18" s="15">
        <v>19518000</v>
      </c>
      <c r="F18" s="21">
        <v>814</v>
      </c>
      <c r="G18" s="21" t="s">
        <v>12</v>
      </c>
      <c r="H18" s="24">
        <v>10286600</v>
      </c>
      <c r="I18" s="19">
        <f>IFERROR(VLOOKUP(F18&amp;G18,#REF!,8,FALSE),0)</f>
        <v>0</v>
      </c>
      <c r="J18" s="19">
        <f>IFERROR(VLOOKUP(F18&amp;G18,#REF!,14,FALSE),0)</f>
        <v>0</v>
      </c>
      <c r="K18" s="19">
        <f>IFERROR(VLOOKUP(F18&amp;G18,#REF!,19,FALSE),0)</f>
        <v>0</v>
      </c>
    </row>
    <row r="19" spans="1:11" x14ac:dyDescent="0.2">
      <c r="A19" s="12" t="str">
        <f t="shared" si="0"/>
        <v>8212 02 25198 02 0000 150</v>
      </c>
      <c r="B19" s="14">
        <v>821</v>
      </c>
      <c r="C19" s="14" t="s">
        <v>103</v>
      </c>
      <c r="D19" s="15">
        <v>244375</v>
      </c>
      <c r="F19" s="21">
        <v>814</v>
      </c>
      <c r="G19" s="21" t="s">
        <v>117</v>
      </c>
      <c r="H19" s="24">
        <v>98076300</v>
      </c>
      <c r="I19" s="19">
        <f>IFERROR(VLOOKUP(F19&amp;G19,#REF!,8,FALSE),0)</f>
        <v>0</v>
      </c>
      <c r="J19" s="19">
        <f>IFERROR(VLOOKUP(F19&amp;G19,#REF!,14,FALSE),0)</f>
        <v>0</v>
      </c>
      <c r="K19" s="19">
        <f>IFERROR(VLOOKUP(F19&amp;G19,#REF!,19,FALSE),0)</f>
        <v>0</v>
      </c>
    </row>
    <row r="20" spans="1:11" x14ac:dyDescent="0.2">
      <c r="A20" s="12" t="str">
        <f t="shared" si="0"/>
        <v>8212 02 25209 02 0000 150</v>
      </c>
      <c r="B20" s="14">
        <v>821</v>
      </c>
      <c r="C20" s="14" t="s">
        <v>11</v>
      </c>
      <c r="D20" s="15">
        <v>2659200</v>
      </c>
      <c r="F20" s="21">
        <v>814</v>
      </c>
      <c r="G20" s="21" t="s">
        <v>129</v>
      </c>
      <c r="H20" s="24">
        <v>249510400</v>
      </c>
      <c r="I20" s="19">
        <f>IFERROR(VLOOKUP(F20&amp;G20,#REF!,8,FALSE),0)</f>
        <v>0</v>
      </c>
      <c r="J20" s="19">
        <f>IFERROR(VLOOKUP(F20&amp;G20,#REF!,14,FALSE),0)</f>
        <v>0</v>
      </c>
      <c r="K20" s="19">
        <f>IFERROR(VLOOKUP(F20&amp;G20,#REF!,19,FALSE),0)</f>
        <v>0</v>
      </c>
    </row>
    <row r="21" spans="1:11" x14ac:dyDescent="0.2">
      <c r="A21" s="12" t="str">
        <f t="shared" si="0"/>
        <v>8142 02 25382 02 0000 150</v>
      </c>
      <c r="B21" s="14">
        <v>814</v>
      </c>
      <c r="C21" s="13" t="s">
        <v>104</v>
      </c>
      <c r="D21" s="15">
        <v>52138500</v>
      </c>
      <c r="F21" s="21">
        <v>814</v>
      </c>
      <c r="G21" s="21" t="s">
        <v>131</v>
      </c>
      <c r="H21" s="24">
        <v>1700000</v>
      </c>
      <c r="I21" s="19">
        <f>IFERROR(VLOOKUP(F21&amp;G21,#REF!,8,FALSE),0)</f>
        <v>0</v>
      </c>
      <c r="J21" s="19">
        <f>IFERROR(VLOOKUP(F21&amp;G21,#REF!,14,FALSE),0)</f>
        <v>0</v>
      </c>
      <c r="K21" s="19">
        <f>IFERROR(VLOOKUP(F21&amp;G21,#REF!,19,FALSE),0)</f>
        <v>0</v>
      </c>
    </row>
    <row r="22" spans="1:11" x14ac:dyDescent="0.2">
      <c r="A22" s="12" t="str">
        <f t="shared" si="0"/>
        <v>8142 02 25402 02 0000 150</v>
      </c>
      <c r="B22" s="14">
        <v>814</v>
      </c>
      <c r="C22" s="13" t="s">
        <v>12</v>
      </c>
      <c r="D22" s="15">
        <v>10286600</v>
      </c>
      <c r="F22" s="21">
        <v>814</v>
      </c>
      <c r="G22" s="21" t="s">
        <v>132</v>
      </c>
      <c r="H22" s="24">
        <v>109594300</v>
      </c>
      <c r="I22" s="19">
        <f>IFERROR(VLOOKUP(F22&amp;G22,#REF!,8,FALSE),0)</f>
        <v>0</v>
      </c>
      <c r="J22" s="19">
        <f>IFERROR(VLOOKUP(F22&amp;G22,#REF!,14,FALSE),0)</f>
        <v>0</v>
      </c>
      <c r="K22" s="19">
        <f>IFERROR(VLOOKUP(F22&amp;G22,#REF!,19,FALSE),0)</f>
        <v>0</v>
      </c>
    </row>
    <row r="23" spans="1:11" x14ac:dyDescent="0.2">
      <c r="A23" s="12" t="str">
        <f t="shared" si="0"/>
        <v>8212 02 25462 02 0000 150</v>
      </c>
      <c r="B23" s="14">
        <v>821</v>
      </c>
      <c r="C23" s="13" t="s">
        <v>13</v>
      </c>
      <c r="D23" s="15">
        <v>15293400</v>
      </c>
      <c r="F23" s="21">
        <v>814</v>
      </c>
      <c r="G23" s="21" t="s">
        <v>134</v>
      </c>
      <c r="H23" s="24">
        <v>7343300</v>
      </c>
      <c r="I23" s="19">
        <f>IFERROR(VLOOKUP(F23&amp;G23,#REF!,8,FALSE),0)</f>
        <v>0</v>
      </c>
      <c r="J23" s="19">
        <f>IFERROR(VLOOKUP(F23&amp;G23,#REF!,14,FALSE),0)</f>
        <v>0</v>
      </c>
      <c r="K23" s="19">
        <f>IFERROR(VLOOKUP(F23&amp;G23,#REF!,19,FALSE),0)</f>
        <v>0</v>
      </c>
    </row>
    <row r="24" spans="1:11" x14ac:dyDescent="0.2">
      <c r="A24" s="12" t="str">
        <f t="shared" si="0"/>
        <v>8152 02 25467 02 0000 150</v>
      </c>
      <c r="B24" s="14">
        <v>815</v>
      </c>
      <c r="C24" s="14" t="s">
        <v>14</v>
      </c>
      <c r="D24" s="16">
        <v>31822200</v>
      </c>
      <c r="F24" s="21">
        <v>814</v>
      </c>
      <c r="G24" s="21" t="s">
        <v>135</v>
      </c>
      <c r="H24" s="24">
        <v>126886700</v>
      </c>
      <c r="I24" s="19">
        <f>IFERROR(VLOOKUP(F24&amp;G24,#REF!,8,FALSE),0)</f>
        <v>0</v>
      </c>
      <c r="J24" s="19">
        <f>IFERROR(VLOOKUP(F24&amp;G24,#REF!,14,FALSE),0)</f>
        <v>0</v>
      </c>
      <c r="K24" s="19">
        <f>IFERROR(VLOOKUP(F24&amp;G24,#REF!,19,FALSE),0)</f>
        <v>0</v>
      </c>
    </row>
    <row r="25" spans="1:11" x14ac:dyDescent="0.2">
      <c r="A25" s="12" t="str">
        <f t="shared" si="0"/>
        <v>8212 02 25497 02 0000 150</v>
      </c>
      <c r="B25" s="13">
        <v>821</v>
      </c>
      <c r="C25" s="13" t="s">
        <v>105</v>
      </c>
      <c r="D25" s="15">
        <v>25832500</v>
      </c>
      <c r="F25" s="21">
        <v>814</v>
      </c>
      <c r="G25" s="21" t="s">
        <v>136</v>
      </c>
      <c r="H25" s="24">
        <v>2385</v>
      </c>
      <c r="I25" s="19">
        <f>IFERROR(VLOOKUP(F25&amp;G25,#REF!,8,FALSE),0)</f>
        <v>0</v>
      </c>
      <c r="J25" s="19">
        <f>IFERROR(VLOOKUP(F25&amp;G25,#REF!,14,FALSE),0)</f>
        <v>0</v>
      </c>
      <c r="K25" s="19">
        <f>IFERROR(VLOOKUP(F25&amp;G25,#REF!,19,FALSE),0)</f>
        <v>0</v>
      </c>
    </row>
    <row r="26" spans="1:11" x14ac:dyDescent="0.2">
      <c r="A26" s="12" t="str">
        <f t="shared" si="0"/>
        <v>8112 02 25516 02 0000 150</v>
      </c>
      <c r="B26" s="14">
        <v>811</v>
      </c>
      <c r="C26" s="14" t="s">
        <v>106</v>
      </c>
      <c r="D26" s="16">
        <v>1938400</v>
      </c>
      <c r="F26" s="21">
        <v>814</v>
      </c>
      <c r="G26" s="21" t="s">
        <v>147</v>
      </c>
      <c r="H26" s="24">
        <v>-1935175.18</v>
      </c>
      <c r="I26" s="19">
        <f>IFERROR(VLOOKUP(F26&amp;G26,#REF!,8,FALSE),0)</f>
        <v>0</v>
      </c>
      <c r="J26" s="19">
        <f>IFERROR(VLOOKUP(F26&amp;G26,#REF!,14,FALSE),0)</f>
        <v>0</v>
      </c>
      <c r="K26" s="19">
        <f>IFERROR(VLOOKUP(F26&amp;G26,#REF!,19,FALSE),0)</f>
        <v>0</v>
      </c>
    </row>
    <row r="27" spans="1:11" x14ac:dyDescent="0.2">
      <c r="A27" s="12" t="str">
        <f t="shared" si="0"/>
        <v>8152 02 25517 02 0000 150</v>
      </c>
      <c r="B27" s="14">
        <v>815</v>
      </c>
      <c r="C27" s="13" t="s">
        <v>22</v>
      </c>
      <c r="D27" s="15">
        <v>13447300</v>
      </c>
      <c r="F27" s="21">
        <v>815</v>
      </c>
      <c r="G27" s="21" t="s">
        <v>14</v>
      </c>
      <c r="H27" s="24">
        <v>31822200</v>
      </c>
      <c r="I27" s="19">
        <f>IFERROR(VLOOKUP(F27&amp;G27,#REF!,8,FALSE),0)</f>
        <v>0</v>
      </c>
      <c r="J27" s="19">
        <f>IFERROR(VLOOKUP(F27&amp;G27,#REF!,14,FALSE),0)</f>
        <v>0</v>
      </c>
      <c r="K27" s="19">
        <f>IFERROR(VLOOKUP(F27&amp;G27,#REF!,19,FALSE),0)</f>
        <v>0</v>
      </c>
    </row>
    <row r="28" spans="1:11" x14ac:dyDescent="0.2">
      <c r="A28" s="12" t="str">
        <f t="shared" si="0"/>
        <v>8152 02 25519 02 0000 150</v>
      </c>
      <c r="B28" s="14">
        <v>815</v>
      </c>
      <c r="C28" s="14" t="s">
        <v>4</v>
      </c>
      <c r="D28" s="15">
        <v>4700000</v>
      </c>
      <c r="F28" s="21">
        <v>815</v>
      </c>
      <c r="G28" s="21" t="s">
        <v>22</v>
      </c>
      <c r="H28" s="24">
        <v>13447300</v>
      </c>
      <c r="I28" s="19">
        <f>IFERROR(VLOOKUP(F28&amp;G28,#REF!,8,FALSE),0)</f>
        <v>0</v>
      </c>
      <c r="J28" s="19">
        <f>IFERROR(VLOOKUP(F28&amp;G28,#REF!,14,FALSE),0)</f>
        <v>0</v>
      </c>
      <c r="K28" s="19">
        <f>IFERROR(VLOOKUP(F28&amp;G28,#REF!,19,FALSE),0)</f>
        <v>0</v>
      </c>
    </row>
    <row r="29" spans="1:11" x14ac:dyDescent="0.2">
      <c r="A29" s="12" t="str">
        <f t="shared" si="0"/>
        <v>8162 02 25520 02 0000 150</v>
      </c>
      <c r="B29" s="14">
        <v>816</v>
      </c>
      <c r="C29" s="14" t="s">
        <v>107</v>
      </c>
      <c r="D29" s="16">
        <v>301682000</v>
      </c>
      <c r="F29" s="21">
        <v>815</v>
      </c>
      <c r="G29" s="21" t="s">
        <v>4</v>
      </c>
      <c r="H29" s="24">
        <v>4700000</v>
      </c>
      <c r="I29" s="19">
        <v>23551500</v>
      </c>
      <c r="J29" s="19">
        <f>IFERROR(VLOOKUP(F29&amp;G29,#REF!,14,FALSE),0)</f>
        <v>0</v>
      </c>
      <c r="K29" s="19">
        <f>IFERROR(VLOOKUP(F29&amp;G29,#REF!,19,FALSE),0)</f>
        <v>0</v>
      </c>
    </row>
    <row r="30" spans="1:11" x14ac:dyDescent="0.2">
      <c r="A30" s="12" t="str">
        <f t="shared" si="0"/>
        <v>8402 02 25527 02 0000 150</v>
      </c>
      <c r="B30" s="14">
        <v>840</v>
      </c>
      <c r="C30" s="14" t="s">
        <v>5</v>
      </c>
      <c r="D30" s="16">
        <v>30715900</v>
      </c>
      <c r="F30" s="21">
        <v>815</v>
      </c>
      <c r="G30" s="21" t="s">
        <v>134</v>
      </c>
      <c r="H30" s="24">
        <v>9811900</v>
      </c>
      <c r="I30" s="19">
        <f>IFERROR(VLOOKUP(F30&amp;G30,#REF!,8,FALSE),0)</f>
        <v>0</v>
      </c>
      <c r="J30" s="19">
        <f>IFERROR(VLOOKUP(F30&amp;G30,#REF!,14,FALSE),0)</f>
        <v>0</v>
      </c>
      <c r="K30" s="19">
        <f>IFERROR(VLOOKUP(F30&amp;G30,#REF!,19,FALSE),0)</f>
        <v>0</v>
      </c>
    </row>
    <row r="31" spans="1:11" x14ac:dyDescent="0.2">
      <c r="A31" s="12" t="str">
        <f t="shared" si="0"/>
        <v>8162 02 25533 02 0000 150</v>
      </c>
      <c r="B31" s="14">
        <v>816</v>
      </c>
      <c r="C31" s="13" t="s">
        <v>108</v>
      </c>
      <c r="D31" s="16">
        <v>34354400</v>
      </c>
      <c r="F31" s="21">
        <v>815</v>
      </c>
      <c r="G31" s="21" t="s">
        <v>138</v>
      </c>
      <c r="H31" s="24">
        <v>6078</v>
      </c>
      <c r="I31" s="19">
        <f>IFERROR(VLOOKUP(F31&amp;G31,#REF!,8,FALSE),0)</f>
        <v>0</v>
      </c>
      <c r="J31" s="19">
        <f>IFERROR(VLOOKUP(F31&amp;G31,#REF!,14,FALSE),0)</f>
        <v>0</v>
      </c>
      <c r="K31" s="19">
        <f>IFERROR(VLOOKUP(F31&amp;G31,#REF!,19,FALSE),0)</f>
        <v>0</v>
      </c>
    </row>
    <row r="32" spans="1:11" x14ac:dyDescent="0.2">
      <c r="A32" s="12" t="str">
        <f t="shared" si="0"/>
        <v>8162 02 25534 02 0000 150</v>
      </c>
      <c r="B32" s="14">
        <v>816</v>
      </c>
      <c r="C32" s="13" t="s">
        <v>109</v>
      </c>
      <c r="D32" s="16">
        <v>3495400</v>
      </c>
      <c r="F32" s="21">
        <v>816</v>
      </c>
      <c r="G32" s="21" t="s">
        <v>8</v>
      </c>
      <c r="H32" s="24">
        <v>7158600</v>
      </c>
      <c r="I32" s="19">
        <f>IFERROR(VLOOKUP(F32&amp;G32,#REF!,8,FALSE),0)</f>
        <v>0</v>
      </c>
      <c r="J32" s="19">
        <f>IFERROR(VLOOKUP(F32&amp;G32,#REF!,14,FALSE),0)</f>
        <v>0</v>
      </c>
      <c r="K32" s="19">
        <f>IFERROR(VLOOKUP(F32&amp;G32,#REF!,19,FALSE),0)</f>
        <v>0</v>
      </c>
    </row>
    <row r="33" spans="1:11" x14ac:dyDescent="0.2">
      <c r="A33" s="12" t="str">
        <f t="shared" si="0"/>
        <v>8172 02 25541 02 0000 150</v>
      </c>
      <c r="B33" s="14">
        <v>817</v>
      </c>
      <c r="C33" s="13" t="s">
        <v>110</v>
      </c>
      <c r="D33" s="16">
        <v>205282400</v>
      </c>
      <c r="F33" s="21">
        <v>816</v>
      </c>
      <c r="G33" s="21" t="s">
        <v>101</v>
      </c>
      <c r="H33" s="24">
        <v>49800</v>
      </c>
      <c r="I33" s="19">
        <f>IFERROR(VLOOKUP(F33&amp;G33,#REF!,8,FALSE),0)</f>
        <v>0</v>
      </c>
      <c r="J33" s="19">
        <f>IFERROR(VLOOKUP(F33&amp;G33,#REF!,14,FALSE),0)</f>
        <v>0</v>
      </c>
      <c r="K33" s="19">
        <f>IFERROR(VLOOKUP(F33&amp;G33,#REF!,19,FALSE),0)</f>
        <v>0</v>
      </c>
    </row>
    <row r="34" spans="1:11" x14ac:dyDescent="0.2">
      <c r="A34" s="12" t="str">
        <f t="shared" si="0"/>
        <v>8172 02 25541 02 0000 150</v>
      </c>
      <c r="B34" s="14">
        <v>817</v>
      </c>
      <c r="C34" s="13" t="s">
        <v>110</v>
      </c>
      <c r="D34" s="16">
        <v>70645100</v>
      </c>
      <c r="F34" s="21">
        <v>816</v>
      </c>
      <c r="G34" s="21" t="s">
        <v>3</v>
      </c>
      <c r="H34" s="24">
        <v>19518000</v>
      </c>
      <c r="I34" s="19">
        <f>IFERROR(VLOOKUP(F34&amp;G34,#REF!,8,FALSE),0)</f>
        <v>0</v>
      </c>
      <c r="J34" s="19">
        <f>IFERROR(VLOOKUP(F34&amp;G34,#REF!,14,FALSE),0)</f>
        <v>0</v>
      </c>
      <c r="K34" s="19">
        <f>IFERROR(VLOOKUP(F34&amp;G34,#REF!,19,FALSE),0)</f>
        <v>0</v>
      </c>
    </row>
    <row r="35" spans="1:11" x14ac:dyDescent="0.2">
      <c r="A35" s="12" t="str">
        <f t="shared" si="0"/>
        <v>8172 02 25542 02 0000 150</v>
      </c>
      <c r="B35" s="14">
        <v>817</v>
      </c>
      <c r="C35" s="13" t="s">
        <v>111</v>
      </c>
      <c r="D35" s="16">
        <v>127412300</v>
      </c>
      <c r="F35" s="21">
        <v>816</v>
      </c>
      <c r="G35" s="21" t="s">
        <v>107</v>
      </c>
      <c r="H35" s="24">
        <v>301682000</v>
      </c>
      <c r="I35" s="19">
        <f>IFERROR(VLOOKUP(F35&amp;G35,#REF!,8,FALSE),0)</f>
        <v>0</v>
      </c>
      <c r="J35" s="19">
        <f>IFERROR(VLOOKUP(F35&amp;G35,#REF!,14,FALSE),0)</f>
        <v>0</v>
      </c>
      <c r="K35" s="19">
        <f>IFERROR(VLOOKUP(F35&amp;G35,#REF!,19,FALSE),0)</f>
        <v>0</v>
      </c>
    </row>
    <row r="36" spans="1:11" x14ac:dyDescent="0.2">
      <c r="A36" s="12" t="str">
        <f t="shared" si="0"/>
        <v>8172 02 25543 02 0000 150</v>
      </c>
      <c r="B36" s="14">
        <v>817</v>
      </c>
      <c r="C36" s="14" t="s">
        <v>15</v>
      </c>
      <c r="D36" s="16">
        <v>1537065100</v>
      </c>
      <c r="F36" s="21">
        <v>816</v>
      </c>
      <c r="G36" s="21" t="s">
        <v>108</v>
      </c>
      <c r="H36" s="24">
        <v>34354400</v>
      </c>
      <c r="I36" s="19">
        <f>IFERROR(VLOOKUP(F36&amp;G36,#REF!,8,FALSE),0)</f>
        <v>0</v>
      </c>
      <c r="J36" s="19">
        <f>IFERROR(VLOOKUP(F36&amp;G36,#REF!,14,FALSE),0)</f>
        <v>0</v>
      </c>
      <c r="K36" s="19">
        <f>IFERROR(VLOOKUP(F36&amp;G36,#REF!,19,FALSE),0)</f>
        <v>0</v>
      </c>
    </row>
    <row r="37" spans="1:11" x14ac:dyDescent="0.2">
      <c r="A37" s="12" t="str">
        <f t="shared" si="0"/>
        <v>8172 02 25544 02 0000 150</v>
      </c>
      <c r="B37" s="14">
        <v>817</v>
      </c>
      <c r="C37" s="13" t="s">
        <v>112</v>
      </c>
      <c r="D37" s="16">
        <v>2459242000</v>
      </c>
      <c r="F37" s="21">
        <v>816</v>
      </c>
      <c r="G37" s="21" t="s">
        <v>109</v>
      </c>
      <c r="H37" s="24">
        <v>3495400</v>
      </c>
      <c r="I37" s="19">
        <f>IFERROR(VLOOKUP(F37&amp;G37,#REF!,8,FALSE),0)</f>
        <v>0</v>
      </c>
      <c r="J37" s="19">
        <f>IFERROR(VLOOKUP(F37&amp;G37,#REF!,14,FALSE),0)</f>
        <v>0</v>
      </c>
      <c r="K37" s="19">
        <f>IFERROR(VLOOKUP(F37&amp;G37,#REF!,19,FALSE),0)</f>
        <v>0</v>
      </c>
    </row>
    <row r="38" spans="1:11" x14ac:dyDescent="0.2">
      <c r="A38" s="12" t="str">
        <f t="shared" si="0"/>
        <v>8122 02 25555 02 0000 150</v>
      </c>
      <c r="B38" s="14">
        <v>812</v>
      </c>
      <c r="C38" s="14" t="s">
        <v>6</v>
      </c>
      <c r="D38" s="16">
        <v>251743700</v>
      </c>
      <c r="F38" s="21">
        <v>816</v>
      </c>
      <c r="G38" s="21" t="s">
        <v>7</v>
      </c>
      <c r="H38" s="24">
        <v>206742500</v>
      </c>
      <c r="I38" s="19">
        <f>IFERROR(VLOOKUP(F38&amp;G38,#REF!,8,FALSE),0)</f>
        <v>0</v>
      </c>
      <c r="J38" s="19">
        <f>IFERROR(VLOOKUP(F38&amp;G38,#REF!,14,FALSE),0)</f>
        <v>0</v>
      </c>
      <c r="K38" s="19">
        <f>IFERROR(VLOOKUP(F38&amp;G38,#REF!,19,FALSE),0)</f>
        <v>0</v>
      </c>
    </row>
    <row r="39" spans="1:11" x14ac:dyDescent="0.2">
      <c r="A39" s="12" t="str">
        <f t="shared" si="0"/>
        <v>8122 02 25560 02 0000 150</v>
      </c>
      <c r="B39" s="14">
        <v>812</v>
      </c>
      <c r="C39" s="13" t="s">
        <v>113</v>
      </c>
      <c r="D39" s="16">
        <v>5299400</v>
      </c>
      <c r="F39" s="21">
        <v>816</v>
      </c>
      <c r="G39" s="21" t="s">
        <v>136</v>
      </c>
      <c r="H39" s="24">
        <v>18087</v>
      </c>
      <c r="I39" s="19">
        <f>IFERROR(VLOOKUP(F39&amp;G39,#REF!,8,FALSE),0)</f>
        <v>0</v>
      </c>
      <c r="J39" s="19">
        <f>IFERROR(VLOOKUP(F39&amp;G39,#REF!,14,FALSE),0)</f>
        <v>0</v>
      </c>
      <c r="K39" s="19">
        <f>IFERROR(VLOOKUP(F39&amp;G39,#REF!,19,FALSE),0)</f>
        <v>0</v>
      </c>
    </row>
    <row r="40" spans="1:11" x14ac:dyDescent="0.2">
      <c r="A40" s="12" t="str">
        <f t="shared" si="0"/>
        <v>8172 02 25567 02 0000 150</v>
      </c>
      <c r="B40" s="13">
        <v>817</v>
      </c>
      <c r="C40" s="13" t="s">
        <v>114</v>
      </c>
      <c r="D40" s="15">
        <v>64354100</v>
      </c>
      <c r="F40" s="21">
        <v>816</v>
      </c>
      <c r="G40" s="21" t="s">
        <v>138</v>
      </c>
      <c r="H40" s="24">
        <v>247.5</v>
      </c>
      <c r="I40" s="19">
        <f>IFERROR(VLOOKUP(F40&amp;G40,#REF!,8,FALSE),0)</f>
        <v>0</v>
      </c>
      <c r="J40" s="19">
        <f>IFERROR(VLOOKUP(F40&amp;G40,#REF!,14,FALSE),0)</f>
        <v>0</v>
      </c>
      <c r="K40" s="19">
        <f>IFERROR(VLOOKUP(F40&amp;G40,#REF!,19,FALSE),0)</f>
        <v>0</v>
      </c>
    </row>
    <row r="41" spans="1:11" x14ac:dyDescent="0.2">
      <c r="A41" s="12" t="str">
        <f t="shared" si="0"/>
        <v>8172 02 25567 02 0000 150</v>
      </c>
      <c r="B41" s="13">
        <v>817</v>
      </c>
      <c r="C41" s="13" t="s">
        <v>114</v>
      </c>
      <c r="D41" s="15">
        <v>663400</v>
      </c>
      <c r="F41" s="21">
        <v>817</v>
      </c>
      <c r="G41" s="21" t="s">
        <v>110</v>
      </c>
      <c r="H41" s="24">
        <v>275927500</v>
      </c>
      <c r="I41" s="19">
        <f>IFERROR(VLOOKUP(F41&amp;G41,#REF!,8,FALSE),0)</f>
        <v>0</v>
      </c>
      <c r="J41" s="19">
        <f>IFERROR(VLOOKUP(F41&amp;G41,#REF!,14,FALSE),0)</f>
        <v>0</v>
      </c>
      <c r="K41" s="19">
        <f>IFERROR(VLOOKUP(F41&amp;G41,#REF!,19,FALSE),0)</f>
        <v>0</v>
      </c>
    </row>
    <row r="42" spans="1:11" x14ac:dyDescent="0.2">
      <c r="A42" s="12" t="str">
        <f t="shared" si="0"/>
        <v>8172 02 20077 02 0000 150</v>
      </c>
      <c r="B42" s="13">
        <v>817</v>
      </c>
      <c r="C42" s="13" t="s">
        <v>115</v>
      </c>
      <c r="D42" s="15">
        <v>31292800</v>
      </c>
      <c r="F42" s="21">
        <v>817</v>
      </c>
      <c r="G42" s="21" t="s">
        <v>111</v>
      </c>
      <c r="H42" s="24">
        <v>127412300</v>
      </c>
      <c r="I42" s="19">
        <f>IFERROR(VLOOKUP(F42&amp;G42,#REF!,8,FALSE),0)</f>
        <v>0</v>
      </c>
      <c r="J42" s="19">
        <f>IFERROR(VLOOKUP(F42&amp;G42,#REF!,14,FALSE),0)</f>
        <v>0</v>
      </c>
      <c r="K42" s="19">
        <f>IFERROR(VLOOKUP(F42&amp;G42,#REF!,19,FALSE),0)</f>
        <v>0</v>
      </c>
    </row>
    <row r="43" spans="1:11" x14ac:dyDescent="0.2">
      <c r="A43" s="12" t="str">
        <f t="shared" si="0"/>
        <v>8172 02 20077 02 0000 150</v>
      </c>
      <c r="B43" s="13">
        <v>817</v>
      </c>
      <c r="C43" s="13" t="s">
        <v>115</v>
      </c>
      <c r="D43" s="15">
        <v>46141000</v>
      </c>
      <c r="F43" s="21">
        <v>817</v>
      </c>
      <c r="G43" s="21" t="s">
        <v>15</v>
      </c>
      <c r="H43" s="24">
        <v>1537065100</v>
      </c>
      <c r="I43" s="19">
        <f>IFERROR(VLOOKUP(F43&amp;G43,#REF!,8,FALSE),0)</f>
        <v>0</v>
      </c>
      <c r="J43" s="19">
        <f>IFERROR(VLOOKUP(F43&amp;G43,#REF!,14,FALSE),0)</f>
        <v>0</v>
      </c>
      <c r="K43" s="19">
        <f>IFERROR(VLOOKUP(F43&amp;G43,#REF!,19,FALSE),0)</f>
        <v>0</v>
      </c>
    </row>
    <row r="44" spans="1:11" x14ac:dyDescent="0.2">
      <c r="A44" s="12" t="str">
        <f t="shared" si="0"/>
        <v>8192 02 20077 02 0000 150</v>
      </c>
      <c r="B44" s="13">
        <v>819</v>
      </c>
      <c r="C44" s="13" t="s">
        <v>115</v>
      </c>
      <c r="D44" s="15">
        <v>376171988</v>
      </c>
      <c r="F44" s="21">
        <v>817</v>
      </c>
      <c r="G44" s="21" t="s">
        <v>112</v>
      </c>
      <c r="H44" s="24">
        <v>2459242000</v>
      </c>
      <c r="I44" s="19">
        <f>IFERROR(VLOOKUP(F44&amp;G44,#REF!,8,FALSE),0)</f>
        <v>0</v>
      </c>
      <c r="J44" s="19">
        <f>IFERROR(VLOOKUP(F44&amp;G44,#REF!,14,FALSE),0)</f>
        <v>0</v>
      </c>
      <c r="K44" s="19">
        <f>IFERROR(VLOOKUP(F44&amp;G44,#REF!,19,FALSE),0)</f>
        <v>0</v>
      </c>
    </row>
    <row r="45" spans="1:11" x14ac:dyDescent="0.2">
      <c r="A45" s="12" t="str">
        <f t="shared" si="0"/>
        <v>8172 02 25568 02 0000 150</v>
      </c>
      <c r="B45" s="13">
        <v>817</v>
      </c>
      <c r="C45" s="13" t="s">
        <v>116</v>
      </c>
      <c r="D45" s="15">
        <v>105412000</v>
      </c>
      <c r="F45" s="21">
        <v>817</v>
      </c>
      <c r="G45" s="21" t="s">
        <v>114</v>
      </c>
      <c r="H45" s="24">
        <v>65017500</v>
      </c>
      <c r="I45" s="19">
        <f>IFERROR(VLOOKUP(F45&amp;G45,#REF!,8,FALSE),0)</f>
        <v>0</v>
      </c>
      <c r="J45" s="19">
        <f>IFERROR(VLOOKUP(F45&amp;G45,#REF!,14,FALSE),0)</f>
        <v>0</v>
      </c>
      <c r="K45" s="19">
        <f>IFERROR(VLOOKUP(F45&amp;G45,#REF!,19,FALSE),0)</f>
        <v>0</v>
      </c>
    </row>
    <row r="46" spans="1:11" x14ac:dyDescent="0.2">
      <c r="A46" s="12" t="str">
        <f t="shared" si="0"/>
        <v>8142 02 25674 02 0000 150</v>
      </c>
      <c r="B46" s="13">
        <v>814</v>
      </c>
      <c r="C46" s="14" t="s">
        <v>117</v>
      </c>
      <c r="D46" s="15">
        <v>98076300</v>
      </c>
      <c r="F46" s="21">
        <v>817</v>
      </c>
      <c r="G46" s="21" t="s">
        <v>115</v>
      </c>
      <c r="H46" s="24">
        <v>77433800</v>
      </c>
      <c r="I46" s="19">
        <f>IFERROR(VLOOKUP(F46&amp;G46,#REF!,8,FALSE),0)</f>
        <v>0</v>
      </c>
      <c r="J46" s="19">
        <f>IFERROR(VLOOKUP(F46&amp;G46,#REF!,14,FALSE),0)</f>
        <v>0</v>
      </c>
      <c r="K46" s="19">
        <f>IFERROR(VLOOKUP(F46&amp;G46,#REF!,19,FALSE),0)</f>
        <v>0</v>
      </c>
    </row>
    <row r="47" spans="1:11" x14ac:dyDescent="0.2">
      <c r="A47" s="12" t="str">
        <f t="shared" si="0"/>
        <v>8422 02 35118 02 0000 150</v>
      </c>
      <c r="B47" s="13">
        <v>842</v>
      </c>
      <c r="C47" s="14" t="s">
        <v>118</v>
      </c>
      <c r="D47" s="16">
        <v>27649800</v>
      </c>
      <c r="F47" s="21">
        <v>817</v>
      </c>
      <c r="G47" s="21" t="s">
        <v>116</v>
      </c>
      <c r="H47" s="24">
        <v>105412000</v>
      </c>
      <c r="I47" s="19">
        <f>IFERROR(VLOOKUP(F47&amp;G47,#REF!,8,FALSE),0)</f>
        <v>0</v>
      </c>
      <c r="J47" s="19">
        <f>IFERROR(VLOOKUP(F47&amp;G47,#REF!,14,FALSE),0)</f>
        <v>0</v>
      </c>
      <c r="K47" s="19">
        <f>IFERROR(VLOOKUP(F47&amp;G47,#REF!,19,FALSE),0)</f>
        <v>0</v>
      </c>
    </row>
    <row r="48" spans="1:11" x14ac:dyDescent="0.2">
      <c r="A48" s="12" t="str">
        <f t="shared" si="0"/>
        <v>8422 02 35120 02 0000 150</v>
      </c>
      <c r="B48" s="13">
        <v>842</v>
      </c>
      <c r="C48" s="13" t="s">
        <v>119</v>
      </c>
      <c r="D48" s="15">
        <v>3095800</v>
      </c>
      <c r="F48" s="21">
        <v>817</v>
      </c>
      <c r="G48" s="21" t="s">
        <v>133</v>
      </c>
      <c r="H48" s="24">
        <v>4470345500</v>
      </c>
      <c r="I48" s="19">
        <f>IFERROR(VLOOKUP(F48&amp;G48,#REF!,8,FALSE),0)</f>
        <v>0</v>
      </c>
      <c r="J48" s="19">
        <f>IFERROR(VLOOKUP(F48&amp;G48,#REF!,14,FALSE),0)</f>
        <v>0</v>
      </c>
      <c r="K48" s="19">
        <f>IFERROR(VLOOKUP(F48&amp;G48,#REF!,19,FALSE),0)</f>
        <v>0</v>
      </c>
    </row>
    <row r="49" spans="1:11" x14ac:dyDescent="0.2">
      <c r="A49" s="12" t="str">
        <f t="shared" si="0"/>
        <v>8082 02 35128 02 0000 150</v>
      </c>
      <c r="B49" s="13">
        <v>808</v>
      </c>
      <c r="C49" s="14" t="s">
        <v>120</v>
      </c>
      <c r="D49" s="15">
        <v>7828800</v>
      </c>
      <c r="F49" s="21">
        <v>817</v>
      </c>
      <c r="G49" s="21" t="s">
        <v>139</v>
      </c>
      <c r="H49" s="24">
        <v>300000</v>
      </c>
      <c r="I49" s="19">
        <f>IFERROR(VLOOKUP(F49&amp;G49,#REF!,8,FALSE),0)</f>
        <v>0</v>
      </c>
      <c r="J49" s="19">
        <f>IFERROR(VLOOKUP(F49&amp;G49,#REF!,14,FALSE),0)</f>
        <v>0</v>
      </c>
      <c r="K49" s="19">
        <f>IFERROR(VLOOKUP(F49&amp;G49,#REF!,19,FALSE),0)</f>
        <v>0</v>
      </c>
    </row>
    <row r="50" spans="1:11" x14ac:dyDescent="0.2">
      <c r="A50" s="12" t="str">
        <f t="shared" si="0"/>
        <v>8362 02 35129 02 0000 150</v>
      </c>
      <c r="B50" s="14">
        <v>836</v>
      </c>
      <c r="C50" s="14" t="s">
        <v>121</v>
      </c>
      <c r="D50" s="16">
        <v>312604800</v>
      </c>
      <c r="F50" s="21">
        <v>817</v>
      </c>
      <c r="G50" s="21" t="s">
        <v>148</v>
      </c>
      <c r="H50" s="24">
        <v>-316897.07</v>
      </c>
      <c r="I50" s="19">
        <f>IFERROR(VLOOKUP(F50&amp;G50,#REF!,8,FALSE),0)</f>
        <v>0</v>
      </c>
      <c r="J50" s="19">
        <f>IFERROR(VLOOKUP(F50&amp;G50,#REF!,14,FALSE),0)</f>
        <v>0</v>
      </c>
      <c r="K50" s="19">
        <f>IFERROR(VLOOKUP(F50&amp;G50,#REF!,19,FALSE),0)</f>
        <v>0</v>
      </c>
    </row>
    <row r="51" spans="1:11" x14ac:dyDescent="0.2">
      <c r="A51" s="12" t="str">
        <f t="shared" si="0"/>
        <v>8212 02 35130 02 0000 150</v>
      </c>
      <c r="B51" s="13">
        <v>821</v>
      </c>
      <c r="C51" s="14" t="s">
        <v>122</v>
      </c>
      <c r="D51" s="15">
        <v>323015300</v>
      </c>
      <c r="F51" s="21">
        <v>817</v>
      </c>
      <c r="G51" s="21" t="s">
        <v>149</v>
      </c>
      <c r="H51" s="24">
        <v>-188599.83000000002</v>
      </c>
      <c r="I51" s="19">
        <f>IFERROR(VLOOKUP(F51&amp;G51,#REF!,8,FALSE),0)</f>
        <v>0</v>
      </c>
      <c r="J51" s="19">
        <f>IFERROR(VLOOKUP(F51&amp;G51,#REF!,14,FALSE),0)</f>
        <v>0</v>
      </c>
      <c r="K51" s="19">
        <f>IFERROR(VLOOKUP(F51&amp;G51,#REF!,19,FALSE),0)</f>
        <v>0</v>
      </c>
    </row>
    <row r="52" spans="1:11" x14ac:dyDescent="0.2">
      <c r="A52" s="12" t="str">
        <f t="shared" si="0"/>
        <v>8192 02 35134 02 0000 150</v>
      </c>
      <c r="B52" s="13">
        <v>819</v>
      </c>
      <c r="C52" s="14" t="s">
        <v>76</v>
      </c>
      <c r="D52" s="15">
        <v>59515300</v>
      </c>
      <c r="F52" s="21">
        <v>817</v>
      </c>
      <c r="G52" s="21" t="s">
        <v>150</v>
      </c>
      <c r="H52" s="24">
        <v>-20000</v>
      </c>
      <c r="I52" s="19">
        <f>IFERROR(VLOOKUP(F52&amp;G52,#REF!,8,FALSE),0)</f>
        <v>0</v>
      </c>
      <c r="J52" s="19">
        <f>IFERROR(VLOOKUP(F52&amp;G52,#REF!,14,FALSE),0)</f>
        <v>0</v>
      </c>
      <c r="K52" s="19">
        <f>IFERROR(VLOOKUP(F52&amp;G52,#REF!,19,FALSE),0)</f>
        <v>0</v>
      </c>
    </row>
    <row r="53" spans="1:11" x14ac:dyDescent="0.2">
      <c r="A53" s="12" t="str">
        <f t="shared" si="0"/>
        <v>8192 02 35135 02 0000 150</v>
      </c>
      <c r="B53" s="13">
        <v>819</v>
      </c>
      <c r="C53" s="14" t="s">
        <v>123</v>
      </c>
      <c r="D53" s="16">
        <v>5673400</v>
      </c>
      <c r="F53" s="21">
        <v>817</v>
      </c>
      <c r="G53" s="21" t="s">
        <v>151</v>
      </c>
      <c r="H53" s="24">
        <v>-220.81</v>
      </c>
      <c r="I53" s="19">
        <f>IFERROR(VLOOKUP(F53&amp;G53,#REF!,8,FALSE),0)</f>
        <v>0</v>
      </c>
      <c r="J53" s="19">
        <f>IFERROR(VLOOKUP(F53&amp;G53,#REF!,14,FALSE),0)</f>
        <v>0</v>
      </c>
      <c r="K53" s="19">
        <f>IFERROR(VLOOKUP(F53&amp;G53,#REF!,19,FALSE),0)</f>
        <v>0</v>
      </c>
    </row>
    <row r="54" spans="1:11" x14ac:dyDescent="0.2">
      <c r="A54" s="12" t="str">
        <f t="shared" si="0"/>
        <v>8212 02 35137 02 0000 150</v>
      </c>
      <c r="B54" s="13">
        <v>821</v>
      </c>
      <c r="C54" s="14" t="s">
        <v>124</v>
      </c>
      <c r="D54" s="16">
        <v>2147424400</v>
      </c>
      <c r="F54" s="21">
        <v>817</v>
      </c>
      <c r="G54" s="21" t="s">
        <v>152</v>
      </c>
      <c r="H54" s="24">
        <v>-165770.21</v>
      </c>
      <c r="I54" s="19">
        <f>IFERROR(VLOOKUP(F54&amp;G54,#REF!,8,FALSE),0)</f>
        <v>0</v>
      </c>
      <c r="J54" s="19">
        <f>IFERROR(VLOOKUP(F54&amp;G54,#REF!,14,FALSE),0)</f>
        <v>0</v>
      </c>
      <c r="K54" s="19">
        <f>IFERROR(VLOOKUP(F54&amp;G54,#REF!,19,FALSE),0)</f>
        <v>0</v>
      </c>
    </row>
    <row r="55" spans="1:11" x14ac:dyDescent="0.2">
      <c r="A55" s="12" t="str">
        <f t="shared" si="0"/>
        <v>8192 02 35176 02 0000 150</v>
      </c>
      <c r="B55" s="13">
        <v>819</v>
      </c>
      <c r="C55" s="14" t="s">
        <v>77</v>
      </c>
      <c r="D55" s="16">
        <v>4083000</v>
      </c>
      <c r="F55" s="21">
        <v>817</v>
      </c>
      <c r="G55" s="21" t="s">
        <v>153</v>
      </c>
      <c r="H55" s="24">
        <v>-350415.95</v>
      </c>
      <c r="I55" s="19">
        <f>IFERROR(VLOOKUP(F55&amp;G55,#REF!,8,FALSE),0)</f>
        <v>0</v>
      </c>
      <c r="J55" s="19">
        <f>IFERROR(VLOOKUP(F55&amp;G55,#REF!,14,FALSE),0)</f>
        <v>0</v>
      </c>
      <c r="K55" s="19">
        <f>IFERROR(VLOOKUP(F55&amp;G55,#REF!,19,FALSE),0)</f>
        <v>0</v>
      </c>
    </row>
    <row r="56" spans="1:11" x14ac:dyDescent="0.2">
      <c r="A56" s="12" t="str">
        <f t="shared" si="0"/>
        <v>8212 02 35194 02 0000 150</v>
      </c>
      <c r="B56" s="13">
        <v>821</v>
      </c>
      <c r="C56" s="14" t="s">
        <v>125</v>
      </c>
      <c r="D56" s="16">
        <v>47341400</v>
      </c>
      <c r="F56" s="21">
        <v>817</v>
      </c>
      <c r="G56" s="21" t="s">
        <v>154</v>
      </c>
      <c r="H56" s="24">
        <v>-1960.6</v>
      </c>
      <c r="I56" s="19">
        <f>IFERROR(VLOOKUP(F56&amp;G56,#REF!,8,FALSE),0)</f>
        <v>0</v>
      </c>
      <c r="J56" s="19">
        <f>IFERROR(VLOOKUP(F56&amp;G56,#REF!,14,FALSE),0)</f>
        <v>0</v>
      </c>
      <c r="K56" s="19">
        <f>IFERROR(VLOOKUP(F56&amp;G56,#REF!,19,FALSE),0)</f>
        <v>0</v>
      </c>
    </row>
    <row r="57" spans="1:11" x14ac:dyDescent="0.2">
      <c r="A57" s="12" t="str">
        <f t="shared" si="0"/>
        <v>8212 02 35220 02 0000 150</v>
      </c>
      <c r="B57" s="13">
        <v>821</v>
      </c>
      <c r="C57" s="14" t="s">
        <v>126</v>
      </c>
      <c r="D57" s="16">
        <v>81383300</v>
      </c>
      <c r="F57" s="21">
        <v>817</v>
      </c>
      <c r="G57" s="21" t="s">
        <v>155</v>
      </c>
      <c r="H57" s="24">
        <v>-324836.61</v>
      </c>
      <c r="I57" s="19">
        <f>IFERROR(VLOOKUP(F57&amp;G57,#REF!,8,FALSE),0)</f>
        <v>0</v>
      </c>
      <c r="J57" s="19">
        <f>IFERROR(VLOOKUP(F57&amp;G57,#REF!,14,FALSE),0)</f>
        <v>0</v>
      </c>
      <c r="K57" s="19">
        <f>IFERROR(VLOOKUP(F57&amp;G57,#REF!,19,FALSE),0)</f>
        <v>0</v>
      </c>
    </row>
    <row r="58" spans="1:11" x14ac:dyDescent="0.2">
      <c r="A58" s="12" t="str">
        <f t="shared" si="0"/>
        <v>8212 02 35240 02 0000 150</v>
      </c>
      <c r="B58" s="13">
        <v>821</v>
      </c>
      <c r="C58" s="14" t="s">
        <v>78</v>
      </c>
      <c r="D58" s="16">
        <v>128800</v>
      </c>
      <c r="F58" s="21">
        <v>817</v>
      </c>
      <c r="G58" s="21" t="s">
        <v>156</v>
      </c>
      <c r="H58" s="24">
        <v>-891503</v>
      </c>
      <c r="I58" s="19">
        <f>IFERROR(VLOOKUP(F58&amp;G58,#REF!,8,FALSE),0)</f>
        <v>0</v>
      </c>
      <c r="J58" s="19">
        <f>IFERROR(VLOOKUP(F58&amp;G58,#REF!,14,FALSE),0)</f>
        <v>0</v>
      </c>
      <c r="K58" s="19">
        <f>IFERROR(VLOOKUP(F58&amp;G58,#REF!,19,FALSE),0)</f>
        <v>0</v>
      </c>
    </row>
    <row r="59" spans="1:11" x14ac:dyDescent="0.2">
      <c r="A59" s="12" t="str">
        <f t="shared" si="0"/>
        <v>8212 02 35250 02 0000 150</v>
      </c>
      <c r="B59" s="13">
        <v>821</v>
      </c>
      <c r="C59" s="14" t="s">
        <v>79</v>
      </c>
      <c r="D59" s="15">
        <v>717483600</v>
      </c>
      <c r="F59" s="21">
        <v>817</v>
      </c>
      <c r="G59" s="21" t="s">
        <v>157</v>
      </c>
      <c r="H59" s="24">
        <v>-746419.55</v>
      </c>
      <c r="I59" s="19">
        <f>IFERROR(VLOOKUP(F59&amp;G59,#REF!,8,FALSE),0)</f>
        <v>0</v>
      </c>
      <c r="J59" s="19">
        <f>IFERROR(VLOOKUP(F59&amp;G59,#REF!,14,FALSE),0)</f>
        <v>0</v>
      </c>
      <c r="K59" s="19">
        <f>IFERROR(VLOOKUP(F59&amp;G59,#REF!,19,FALSE),0)</f>
        <v>0</v>
      </c>
    </row>
    <row r="60" spans="1:11" x14ac:dyDescent="0.2">
      <c r="A60" s="12" t="str">
        <f t="shared" si="0"/>
        <v>8212 02 35260 02 0000 150</v>
      </c>
      <c r="B60" s="13">
        <v>821</v>
      </c>
      <c r="C60" s="14" t="s">
        <v>80</v>
      </c>
      <c r="D60" s="15">
        <v>7354600</v>
      </c>
      <c r="F60" s="21">
        <v>817</v>
      </c>
      <c r="G60" s="21" t="s">
        <v>158</v>
      </c>
      <c r="H60" s="24">
        <v>-749310.19</v>
      </c>
      <c r="I60" s="19">
        <f>IFERROR(VLOOKUP(F60&amp;G60,#REF!,8,FALSE),0)</f>
        <v>0</v>
      </c>
      <c r="J60" s="19">
        <f>IFERROR(VLOOKUP(F60&amp;G60,#REF!,14,FALSE),0)</f>
        <v>0</v>
      </c>
      <c r="K60" s="19">
        <f>IFERROR(VLOOKUP(F60&amp;G60,#REF!,19,FALSE),0)</f>
        <v>0</v>
      </c>
    </row>
    <row r="61" spans="1:11" x14ac:dyDescent="0.2">
      <c r="A61" s="12" t="str">
        <f t="shared" si="0"/>
        <v>8212 02 35270 02 0000 150</v>
      </c>
      <c r="B61" s="13">
        <v>821</v>
      </c>
      <c r="C61" s="14" t="s">
        <v>127</v>
      </c>
      <c r="D61" s="16">
        <v>6166400</v>
      </c>
      <c r="F61" s="21">
        <v>817</v>
      </c>
      <c r="G61" s="21" t="s">
        <v>159</v>
      </c>
      <c r="H61" s="24">
        <v>-189903.46</v>
      </c>
      <c r="I61" s="19">
        <f>IFERROR(VLOOKUP(F61&amp;G61,#REF!,8,FALSE),0)</f>
        <v>0</v>
      </c>
      <c r="J61" s="19">
        <f>IFERROR(VLOOKUP(F61&amp;G61,#REF!,14,FALSE),0)</f>
        <v>0</v>
      </c>
      <c r="K61" s="19">
        <f>IFERROR(VLOOKUP(F61&amp;G61,#REF!,19,FALSE),0)</f>
        <v>0</v>
      </c>
    </row>
    <row r="62" spans="1:11" x14ac:dyDescent="0.2">
      <c r="A62" s="12" t="str">
        <f t="shared" si="0"/>
        <v>8212 02 35280 02 0000 150</v>
      </c>
      <c r="B62" s="13">
        <v>821</v>
      </c>
      <c r="C62" s="14" t="s">
        <v>81</v>
      </c>
      <c r="D62" s="15">
        <v>215500</v>
      </c>
      <c r="F62" s="21">
        <v>817</v>
      </c>
      <c r="G62" s="21" t="s">
        <v>160</v>
      </c>
      <c r="H62" s="24">
        <v>-286564.93</v>
      </c>
      <c r="I62" s="19">
        <f>IFERROR(VLOOKUP(F62&amp;G62,#REF!,8,FALSE),0)</f>
        <v>0</v>
      </c>
      <c r="J62" s="19">
        <f>IFERROR(VLOOKUP(F62&amp;G62,#REF!,14,FALSE),0)</f>
        <v>0</v>
      </c>
      <c r="K62" s="19">
        <f>IFERROR(VLOOKUP(F62&amp;G62,#REF!,19,FALSE),0)</f>
        <v>0</v>
      </c>
    </row>
    <row r="63" spans="1:11" x14ac:dyDescent="0.2">
      <c r="A63" s="12" t="str">
        <f t="shared" si="0"/>
        <v>8322 02 35290 02 0000 150</v>
      </c>
      <c r="B63" s="13">
        <v>832</v>
      </c>
      <c r="C63" s="14" t="s">
        <v>128</v>
      </c>
      <c r="D63" s="16">
        <v>252331300</v>
      </c>
      <c r="F63" s="21">
        <v>818</v>
      </c>
      <c r="G63" s="21" t="s">
        <v>23</v>
      </c>
      <c r="H63" s="24">
        <v>12805744900</v>
      </c>
      <c r="I63" s="19">
        <f>IFERROR(VLOOKUP(F63&amp;G63,#REF!,8,FALSE),0)</f>
        <v>0</v>
      </c>
      <c r="J63" s="19">
        <f>IFERROR(VLOOKUP(F63&amp;G63,#REF!,14,FALSE),0)</f>
        <v>0</v>
      </c>
      <c r="K63" s="19">
        <f>IFERROR(VLOOKUP(F63&amp;G63,#REF!,19,FALSE),0)</f>
        <v>0</v>
      </c>
    </row>
    <row r="64" spans="1:11" x14ac:dyDescent="0.2">
      <c r="A64" s="12" t="str">
        <f t="shared" si="0"/>
        <v>8212 02 35380 02 0000 150</v>
      </c>
      <c r="B64" s="13">
        <v>821</v>
      </c>
      <c r="C64" s="14" t="s">
        <v>82</v>
      </c>
      <c r="D64" s="16">
        <v>448783100</v>
      </c>
      <c r="F64" s="21">
        <v>818</v>
      </c>
      <c r="G64" s="21" t="s">
        <v>97</v>
      </c>
      <c r="H64" s="24">
        <v>513084000</v>
      </c>
      <c r="I64" s="19">
        <f>IFERROR(VLOOKUP(F64&amp;G64,#REF!,8,FALSE),0)</f>
        <v>0</v>
      </c>
      <c r="J64" s="19">
        <f>IFERROR(VLOOKUP(F64&amp;G64,#REF!,14,FALSE),0)</f>
        <v>0</v>
      </c>
      <c r="K64" s="19">
        <f>IFERROR(VLOOKUP(F64&amp;G64,#REF!,19,FALSE),0)</f>
        <v>0</v>
      </c>
    </row>
    <row r="65" spans="1:11" x14ac:dyDescent="0.2">
      <c r="A65" s="12" t="str">
        <f t="shared" si="0"/>
        <v>8142 02 35460 02 0000 150</v>
      </c>
      <c r="B65" s="14">
        <v>814</v>
      </c>
      <c r="C65" s="13" t="s">
        <v>129</v>
      </c>
      <c r="D65" s="16">
        <v>249510400</v>
      </c>
      <c r="F65" s="21">
        <v>818</v>
      </c>
      <c r="G65" s="21" t="s">
        <v>24</v>
      </c>
      <c r="H65" s="24">
        <v>574234000</v>
      </c>
      <c r="I65" s="19">
        <f>IFERROR(VLOOKUP(F65&amp;G65,#REF!,8,FALSE),0)</f>
        <v>0</v>
      </c>
      <c r="J65" s="19">
        <f>IFERROR(VLOOKUP(F65&amp;G65,#REF!,14,FALSE),0)</f>
        <v>0</v>
      </c>
      <c r="K65" s="19">
        <f>IFERROR(VLOOKUP(F65&amp;G65,#REF!,19,FALSE),0)</f>
        <v>0</v>
      </c>
    </row>
    <row r="66" spans="1:11" x14ac:dyDescent="0.2">
      <c r="A66" s="12" t="str">
        <f t="shared" si="0"/>
        <v>8212 02 35573 02 0000 150</v>
      </c>
      <c r="B66" s="14">
        <v>821</v>
      </c>
      <c r="C66" s="13" t="s">
        <v>130</v>
      </c>
      <c r="D66" s="16">
        <v>141199789.66</v>
      </c>
      <c r="F66" s="21">
        <v>818</v>
      </c>
      <c r="G66" s="21" t="s">
        <v>98</v>
      </c>
      <c r="H66" s="24">
        <v>68563000</v>
      </c>
      <c r="I66" s="19">
        <f>IFERROR(VLOOKUP(F66&amp;G66,#REF!,8,FALSE),0)</f>
        <v>0</v>
      </c>
      <c r="J66" s="19">
        <f>IFERROR(VLOOKUP(F66&amp;G66,#REF!,14,FALSE),0)</f>
        <v>0</v>
      </c>
      <c r="K66" s="19">
        <f>IFERROR(VLOOKUP(F66&amp;G66,#REF!,19,FALSE),0)</f>
        <v>0</v>
      </c>
    </row>
    <row r="67" spans="1:11" x14ac:dyDescent="0.2">
      <c r="A67" s="12" t="str">
        <f t="shared" ref="A67:A130" si="1">B67&amp;C67</f>
        <v>8182 02 35900 02 0000 150</v>
      </c>
      <c r="B67" s="14">
        <v>818</v>
      </c>
      <c r="C67" s="14" t="s">
        <v>83</v>
      </c>
      <c r="D67" s="15">
        <v>101642900</v>
      </c>
      <c r="F67" s="21">
        <v>818</v>
      </c>
      <c r="G67" s="21" t="s">
        <v>83</v>
      </c>
      <c r="H67" s="24">
        <v>101642900</v>
      </c>
      <c r="I67" s="19">
        <v>126723400</v>
      </c>
      <c r="J67" s="19">
        <v>138670000</v>
      </c>
      <c r="K67" s="19">
        <v>92201600</v>
      </c>
    </row>
    <row r="68" spans="1:11" x14ac:dyDescent="0.2">
      <c r="A68" s="12" t="str">
        <f t="shared" si="1"/>
        <v>8142 02 45136 02 0000 150</v>
      </c>
      <c r="B68" s="13">
        <v>814</v>
      </c>
      <c r="C68" s="14" t="s">
        <v>131</v>
      </c>
      <c r="D68" s="15">
        <v>1700000</v>
      </c>
      <c r="F68" s="21">
        <v>819</v>
      </c>
      <c r="G68" s="21" t="s">
        <v>99</v>
      </c>
      <c r="H68" s="24">
        <v>105573900</v>
      </c>
      <c r="I68" s="19">
        <f>IFERROR(VLOOKUP(F68&amp;G68,#REF!,8,FALSE),0)</f>
        <v>0</v>
      </c>
      <c r="J68" s="19">
        <f>IFERROR(VLOOKUP(F68&amp;G68,#REF!,14,FALSE),0)</f>
        <v>0</v>
      </c>
      <c r="K68" s="19">
        <f>IFERROR(VLOOKUP(F68&amp;G68,#REF!,19,FALSE),0)</f>
        <v>0</v>
      </c>
    </row>
    <row r="69" spans="1:11" x14ac:dyDescent="0.2">
      <c r="A69" s="12" t="str">
        <f t="shared" si="1"/>
        <v>8032 02 45141 02 0000 150</v>
      </c>
      <c r="B69" s="13">
        <v>803</v>
      </c>
      <c r="C69" s="13" t="s">
        <v>84</v>
      </c>
      <c r="D69" s="15">
        <v>8501904</v>
      </c>
      <c r="F69" s="21">
        <v>819</v>
      </c>
      <c r="G69" s="21" t="s">
        <v>1</v>
      </c>
      <c r="H69" s="24">
        <v>279679837.79000002</v>
      </c>
      <c r="I69" s="19">
        <f>IFERROR(VLOOKUP(F69&amp;G69,#REF!,8,FALSE),0)</f>
        <v>0</v>
      </c>
      <c r="J69" s="19">
        <f>IFERROR(VLOOKUP(F69&amp;G69,#REF!,14,FALSE),0)</f>
        <v>0</v>
      </c>
      <c r="K69" s="19">
        <f>IFERROR(VLOOKUP(F69&amp;G69,#REF!,19,FALSE),0)</f>
        <v>0</v>
      </c>
    </row>
    <row r="70" spans="1:11" x14ac:dyDescent="0.2">
      <c r="A70" s="12" t="str">
        <f t="shared" si="1"/>
        <v>8032 02 45142 02 0000 150</v>
      </c>
      <c r="B70" s="13">
        <v>803</v>
      </c>
      <c r="C70" s="13" t="s">
        <v>85</v>
      </c>
      <c r="D70" s="15">
        <v>4484184</v>
      </c>
      <c r="F70" s="21">
        <v>819</v>
      </c>
      <c r="G70" s="21" t="s">
        <v>115</v>
      </c>
      <c r="H70" s="24">
        <v>376171988</v>
      </c>
      <c r="I70" s="19">
        <f>IFERROR(VLOOKUP(F70&amp;G70,#REF!,8,FALSE),0)</f>
        <v>0</v>
      </c>
      <c r="J70" s="19">
        <f>IFERROR(VLOOKUP(F70&amp;G70,#REF!,14,FALSE),0)</f>
        <v>0</v>
      </c>
      <c r="K70" s="19">
        <f>IFERROR(VLOOKUP(F70&amp;G70,#REF!,19,FALSE),0)</f>
        <v>0</v>
      </c>
    </row>
    <row r="71" spans="1:11" x14ac:dyDescent="0.2">
      <c r="A71" s="12" t="str">
        <f t="shared" si="1"/>
        <v>8162 02 45159 02 0000 150</v>
      </c>
      <c r="B71" s="13">
        <v>816</v>
      </c>
      <c r="C71" s="14" t="s">
        <v>7</v>
      </c>
      <c r="D71" s="16">
        <v>206742500</v>
      </c>
      <c r="F71" s="21">
        <v>819</v>
      </c>
      <c r="G71" s="21" t="s">
        <v>76</v>
      </c>
      <c r="H71" s="24">
        <v>59515300</v>
      </c>
      <c r="I71" s="19">
        <f>IFERROR(VLOOKUP(F71&amp;G71,#REF!,8,FALSE),0)</f>
        <v>0</v>
      </c>
      <c r="J71" s="19">
        <f>IFERROR(VLOOKUP(F71&amp;G71,#REF!,14,FALSE),0)</f>
        <v>0</v>
      </c>
      <c r="K71" s="19">
        <f>IFERROR(VLOOKUP(F71&amp;G71,#REF!,19,FALSE),0)</f>
        <v>0</v>
      </c>
    </row>
    <row r="72" spans="1:11" x14ac:dyDescent="0.2">
      <c r="A72" s="12" t="str">
        <f t="shared" si="1"/>
        <v>8142 02 45161 02 0000 150</v>
      </c>
      <c r="B72" s="13">
        <v>814</v>
      </c>
      <c r="C72" s="14" t="s">
        <v>132</v>
      </c>
      <c r="D72" s="16">
        <v>84191400</v>
      </c>
      <c r="F72" s="21">
        <v>819</v>
      </c>
      <c r="G72" s="21" t="s">
        <v>123</v>
      </c>
      <c r="H72" s="24">
        <v>5673400</v>
      </c>
      <c r="I72" s="19">
        <f>IFERROR(VLOOKUP(F72&amp;G72,#REF!,8,FALSE),0)</f>
        <v>0</v>
      </c>
      <c r="J72" s="19">
        <f>IFERROR(VLOOKUP(F72&amp;G72,#REF!,14,FALSE),0)</f>
        <v>0</v>
      </c>
      <c r="K72" s="19">
        <f>IFERROR(VLOOKUP(F72&amp;G72,#REF!,19,FALSE),0)</f>
        <v>0</v>
      </c>
    </row>
    <row r="73" spans="1:11" x14ac:dyDescent="0.2">
      <c r="A73" s="12" t="str">
        <f t="shared" si="1"/>
        <v>8142 02 45161 02 0000 150</v>
      </c>
      <c r="B73" s="13">
        <v>814</v>
      </c>
      <c r="C73" s="14" t="s">
        <v>132</v>
      </c>
      <c r="D73" s="16">
        <v>25402900</v>
      </c>
      <c r="F73" s="21">
        <v>819</v>
      </c>
      <c r="G73" s="21" t="s">
        <v>77</v>
      </c>
      <c r="H73" s="24">
        <v>4083000</v>
      </c>
      <c r="I73" s="19">
        <f>IFERROR(VLOOKUP(F73&amp;G73,#REF!,8,FALSE),0)</f>
        <v>0</v>
      </c>
      <c r="J73" s="19">
        <f>IFERROR(VLOOKUP(F73&amp;G73,#REF!,14,FALSE),0)</f>
        <v>0</v>
      </c>
      <c r="K73" s="19">
        <f>IFERROR(VLOOKUP(F73&amp;G73,#REF!,19,FALSE),0)</f>
        <v>0</v>
      </c>
    </row>
    <row r="74" spans="1:11" x14ac:dyDescent="0.2">
      <c r="A74" s="12" t="str">
        <f t="shared" si="1"/>
        <v>8172 02 45433 02 0000 150</v>
      </c>
      <c r="B74" s="13">
        <v>817</v>
      </c>
      <c r="C74" s="14" t="s">
        <v>133</v>
      </c>
      <c r="D74" s="16">
        <v>4470345500</v>
      </c>
      <c r="F74" s="21">
        <v>819</v>
      </c>
      <c r="G74" s="21" t="s">
        <v>138</v>
      </c>
      <c r="H74" s="24">
        <v>44377.979999999996</v>
      </c>
      <c r="I74" s="19">
        <f>IFERROR(VLOOKUP(F74&amp;G74,#REF!,8,FALSE),0)</f>
        <v>0</v>
      </c>
      <c r="J74" s="19">
        <f>IFERROR(VLOOKUP(F74&amp;G74,#REF!,14,FALSE),0)</f>
        <v>0</v>
      </c>
      <c r="K74" s="19">
        <f>IFERROR(VLOOKUP(F74&amp;G74,#REF!,19,FALSE),0)</f>
        <v>0</v>
      </c>
    </row>
    <row r="75" spans="1:11" x14ac:dyDescent="0.2">
      <c r="A75" s="12" t="str">
        <f t="shared" si="1"/>
        <v>8142 02 49000 02 0000 150</v>
      </c>
      <c r="B75" s="13">
        <v>814</v>
      </c>
      <c r="C75" s="14" t="s">
        <v>134</v>
      </c>
      <c r="D75" s="16">
        <v>7343300</v>
      </c>
      <c r="F75" s="21">
        <v>819</v>
      </c>
      <c r="G75" s="21" t="s">
        <v>141</v>
      </c>
      <c r="H75" s="24">
        <v>140456</v>
      </c>
      <c r="I75" s="19">
        <f>IFERROR(VLOOKUP(F75&amp;G75,#REF!,8,FALSE),0)</f>
        <v>0</v>
      </c>
      <c r="J75" s="19">
        <f>IFERROR(VLOOKUP(F75&amp;G75,#REF!,14,FALSE),0)</f>
        <v>0</v>
      </c>
      <c r="K75" s="19">
        <f>IFERROR(VLOOKUP(F75&amp;G75,#REF!,19,FALSE),0)</f>
        <v>0</v>
      </c>
    </row>
    <row r="76" spans="1:11" x14ac:dyDescent="0.2">
      <c r="A76" s="12" t="str">
        <f t="shared" si="1"/>
        <v>8152 02 49000 02 0000 150</v>
      </c>
      <c r="B76" s="13">
        <v>815</v>
      </c>
      <c r="C76" s="14" t="s">
        <v>134</v>
      </c>
      <c r="D76" s="16">
        <v>1892700</v>
      </c>
      <c r="F76" s="21">
        <v>819</v>
      </c>
      <c r="G76" s="21" t="s">
        <v>161</v>
      </c>
      <c r="H76" s="24">
        <v>-47836.31</v>
      </c>
      <c r="I76" s="19">
        <f>IFERROR(VLOOKUP(F76&amp;G76,#REF!,8,FALSE),0)</f>
        <v>0</v>
      </c>
      <c r="J76" s="19">
        <f>IFERROR(VLOOKUP(F76&amp;G76,#REF!,14,FALSE),0)</f>
        <v>0</v>
      </c>
      <c r="K76" s="19">
        <f>IFERROR(VLOOKUP(F76&amp;G76,#REF!,19,FALSE),0)</f>
        <v>0</v>
      </c>
    </row>
    <row r="77" spans="1:11" x14ac:dyDescent="0.2">
      <c r="A77" s="12" t="str">
        <f t="shared" si="1"/>
        <v>8152 02 49000 02 0000 150</v>
      </c>
      <c r="B77" s="13">
        <v>815</v>
      </c>
      <c r="C77" s="14" t="s">
        <v>134</v>
      </c>
      <c r="D77" s="16">
        <v>7919200</v>
      </c>
      <c r="F77" s="21">
        <v>819</v>
      </c>
      <c r="G77" s="21" t="s">
        <v>162</v>
      </c>
      <c r="H77" s="24">
        <v>-140456</v>
      </c>
      <c r="I77" s="19">
        <f>IFERROR(VLOOKUP(F77&amp;G77,#REF!,8,FALSE),0)</f>
        <v>0</v>
      </c>
      <c r="J77" s="19">
        <f>IFERROR(VLOOKUP(F77&amp;G77,#REF!,14,FALSE),0)</f>
        <v>0</v>
      </c>
      <c r="K77" s="19">
        <f>IFERROR(VLOOKUP(F77&amp;G77,#REF!,19,FALSE),0)</f>
        <v>0</v>
      </c>
    </row>
    <row r="78" spans="1:11" x14ac:dyDescent="0.2">
      <c r="A78" s="12" t="str">
        <f t="shared" si="1"/>
        <v>8142 02 49001 02 0000 150</v>
      </c>
      <c r="B78" s="13">
        <v>814</v>
      </c>
      <c r="C78" s="14" t="s">
        <v>135</v>
      </c>
      <c r="D78" s="16">
        <v>47470000</v>
      </c>
      <c r="F78" s="21">
        <v>819</v>
      </c>
      <c r="G78" s="21" t="s">
        <v>163</v>
      </c>
      <c r="H78" s="24">
        <v>-1986625.4300000002</v>
      </c>
      <c r="I78" s="19">
        <f>IFERROR(VLOOKUP(F78&amp;G78,#REF!,8,FALSE),0)</f>
        <v>0</v>
      </c>
      <c r="J78" s="19">
        <f>IFERROR(VLOOKUP(F78&amp;G78,#REF!,14,FALSE),0)</f>
        <v>0</v>
      </c>
      <c r="K78" s="19">
        <f>IFERROR(VLOOKUP(F78&amp;G78,#REF!,19,FALSE),0)</f>
        <v>0</v>
      </c>
    </row>
    <row r="79" spans="1:11" x14ac:dyDescent="0.2">
      <c r="A79" s="12" t="str">
        <f t="shared" si="1"/>
        <v>8142 02 49001 02 0000 150</v>
      </c>
      <c r="B79" s="13">
        <v>814</v>
      </c>
      <c r="C79" s="14" t="s">
        <v>135</v>
      </c>
      <c r="D79" s="16">
        <v>58416700</v>
      </c>
      <c r="F79" s="21">
        <v>821</v>
      </c>
      <c r="G79" s="21" t="s">
        <v>8</v>
      </c>
      <c r="H79" s="24">
        <v>1565800</v>
      </c>
      <c r="I79" s="19">
        <f>IFERROR(VLOOKUP(F79&amp;G79,#REF!,8,FALSE),0)</f>
        <v>0</v>
      </c>
      <c r="J79" s="19">
        <f>IFERROR(VLOOKUP(F79&amp;G79,#REF!,14,FALSE),0)</f>
        <v>0</v>
      </c>
      <c r="K79" s="19">
        <f>IFERROR(VLOOKUP(F79&amp;G79,#REF!,19,FALSE),0)</f>
        <v>0</v>
      </c>
    </row>
    <row r="80" spans="1:11" x14ac:dyDescent="0.2">
      <c r="A80" s="12" t="str">
        <f t="shared" si="1"/>
        <v>8142 02 49001 02 0000 150</v>
      </c>
      <c r="B80" s="13">
        <v>814</v>
      </c>
      <c r="C80" s="14" t="s">
        <v>135</v>
      </c>
      <c r="D80" s="16">
        <v>21000000</v>
      </c>
      <c r="F80" s="21">
        <v>821</v>
      </c>
      <c r="G80" s="21" t="s">
        <v>100</v>
      </c>
      <c r="H80" s="24">
        <v>47800</v>
      </c>
      <c r="I80" s="19">
        <f>IFERROR(VLOOKUP(F80&amp;G80,#REF!,8,FALSE),0)</f>
        <v>0</v>
      </c>
      <c r="J80" s="19">
        <f>IFERROR(VLOOKUP(F80&amp;G80,#REF!,14,FALSE),0)</f>
        <v>0</v>
      </c>
      <c r="K80" s="19">
        <f>IFERROR(VLOOKUP(F80&amp;G80,#REF!,19,FALSE),0)</f>
        <v>0</v>
      </c>
    </row>
    <row r="81" spans="1:11" x14ac:dyDescent="0.2">
      <c r="A81" s="12" t="str">
        <f t="shared" si="1"/>
        <v>8032 18 02010 02 0000 180</v>
      </c>
      <c r="B81" s="13">
        <v>803</v>
      </c>
      <c r="C81" s="13" t="s">
        <v>136</v>
      </c>
      <c r="D81" s="16">
        <v>292359.43</v>
      </c>
      <c r="F81" s="21">
        <v>821</v>
      </c>
      <c r="G81" s="21" t="s">
        <v>9</v>
      </c>
      <c r="H81" s="24">
        <v>77360700</v>
      </c>
      <c r="I81" s="19">
        <f>IFERROR(VLOOKUP(F81&amp;G81,#REF!,8,FALSE),0)</f>
        <v>0</v>
      </c>
      <c r="J81" s="19">
        <f>IFERROR(VLOOKUP(F81&amp;G81,#REF!,14,FALSE),0)</f>
        <v>0</v>
      </c>
      <c r="K81" s="19">
        <f>IFERROR(VLOOKUP(F81&amp;G81,#REF!,19,FALSE),0)</f>
        <v>0</v>
      </c>
    </row>
    <row r="82" spans="1:11" x14ac:dyDescent="0.2">
      <c r="A82" s="12" t="str">
        <f t="shared" si="1"/>
        <v>8032 18 02020 02 0000 180</v>
      </c>
      <c r="B82" s="13">
        <v>803</v>
      </c>
      <c r="C82" s="13" t="s">
        <v>137</v>
      </c>
      <c r="D82" s="16">
        <v>161668.96</v>
      </c>
      <c r="F82" s="21">
        <v>821</v>
      </c>
      <c r="G82" s="21" t="s">
        <v>2</v>
      </c>
      <c r="H82" s="24">
        <v>238261500</v>
      </c>
      <c r="I82" s="19">
        <f>IFERROR(VLOOKUP(F82&amp;G82,#REF!,8,FALSE),0)</f>
        <v>0</v>
      </c>
      <c r="J82" s="19">
        <f>IFERROR(VLOOKUP(F82&amp;G82,#REF!,14,FALSE),0)</f>
        <v>0</v>
      </c>
      <c r="K82" s="19">
        <f>IFERROR(VLOOKUP(F82&amp;G82,#REF!,19,FALSE),0)</f>
        <v>0</v>
      </c>
    </row>
    <row r="83" spans="1:11" x14ac:dyDescent="0.2">
      <c r="A83" s="12" t="str">
        <f t="shared" si="1"/>
        <v>8112 18 02010 02 0000 180</v>
      </c>
      <c r="B83" s="13">
        <v>811</v>
      </c>
      <c r="C83" s="13" t="s">
        <v>136</v>
      </c>
      <c r="D83" s="16">
        <v>2607</v>
      </c>
      <c r="F83" s="21">
        <v>821</v>
      </c>
      <c r="G83" s="21" t="s">
        <v>103</v>
      </c>
      <c r="H83" s="24">
        <v>244375</v>
      </c>
      <c r="I83" s="19">
        <f>IFERROR(VLOOKUP(F83&amp;G83,#REF!,8,FALSE),0)</f>
        <v>0</v>
      </c>
      <c r="J83" s="19">
        <f>IFERROR(VLOOKUP(F83&amp;G83,#REF!,14,FALSE),0)</f>
        <v>0</v>
      </c>
      <c r="K83" s="19">
        <f>IFERROR(VLOOKUP(F83&amp;G83,#REF!,19,FALSE),0)</f>
        <v>0</v>
      </c>
    </row>
    <row r="84" spans="1:11" x14ac:dyDescent="0.2">
      <c r="A84" s="12" t="str">
        <f t="shared" si="1"/>
        <v>8122 18 60010 02 0000 150</v>
      </c>
      <c r="B84" s="13">
        <v>812</v>
      </c>
      <c r="C84" s="13" t="s">
        <v>138</v>
      </c>
      <c r="D84" s="16">
        <v>2385870.67</v>
      </c>
      <c r="F84" s="21">
        <v>821</v>
      </c>
      <c r="G84" s="21" t="s">
        <v>11</v>
      </c>
      <c r="H84" s="24">
        <v>2659200</v>
      </c>
      <c r="I84" s="19">
        <f>IFERROR(VLOOKUP(F84&amp;G84,#REF!,8,FALSE),0)</f>
        <v>0</v>
      </c>
      <c r="J84" s="19">
        <f>IFERROR(VLOOKUP(F84&amp;G84,#REF!,14,FALSE),0)</f>
        <v>0</v>
      </c>
      <c r="K84" s="19">
        <f>IFERROR(VLOOKUP(F84&amp;G84,#REF!,19,FALSE),0)</f>
        <v>0</v>
      </c>
    </row>
    <row r="85" spans="1:11" x14ac:dyDescent="0.2">
      <c r="A85" s="12" t="str">
        <f t="shared" si="1"/>
        <v>8122 18 60010 02 0000 150</v>
      </c>
      <c r="B85" s="13">
        <v>812</v>
      </c>
      <c r="C85" s="13" t="s">
        <v>138</v>
      </c>
      <c r="D85" s="16">
        <v>1165310.8899999999</v>
      </c>
      <c r="F85" s="21">
        <v>821</v>
      </c>
      <c r="G85" s="21" t="s">
        <v>13</v>
      </c>
      <c r="H85" s="24">
        <v>15293400</v>
      </c>
      <c r="I85" s="19">
        <f>IFERROR(VLOOKUP(F85&amp;G85,#REF!,8,FALSE),0)</f>
        <v>0</v>
      </c>
      <c r="J85" s="19">
        <f>IFERROR(VLOOKUP(F85&amp;G85,#REF!,14,FALSE),0)</f>
        <v>0</v>
      </c>
      <c r="K85" s="19">
        <f>IFERROR(VLOOKUP(F85&amp;G85,#REF!,19,FALSE),0)</f>
        <v>0</v>
      </c>
    </row>
    <row r="86" spans="1:11" x14ac:dyDescent="0.2">
      <c r="A86" s="12" t="str">
        <f t="shared" si="1"/>
        <v>8122 18 02030 02 0000 180</v>
      </c>
      <c r="B86" s="13">
        <v>812</v>
      </c>
      <c r="C86" s="13" t="s">
        <v>139</v>
      </c>
      <c r="D86" s="16">
        <v>78.36</v>
      </c>
      <c r="F86" s="21">
        <v>821</v>
      </c>
      <c r="G86" s="21" t="s">
        <v>105</v>
      </c>
      <c r="H86" s="24">
        <v>25832500</v>
      </c>
      <c r="I86" s="19">
        <f>IFERROR(VLOOKUP(F86&amp;G86,#REF!,8,FALSE),0)</f>
        <v>0</v>
      </c>
      <c r="J86" s="19">
        <f>IFERROR(VLOOKUP(F86&amp;G86,#REF!,14,FALSE),0)</f>
        <v>0</v>
      </c>
      <c r="K86" s="19">
        <f>IFERROR(VLOOKUP(F86&amp;G86,#REF!,19,FALSE),0)</f>
        <v>0</v>
      </c>
    </row>
    <row r="87" spans="1:11" x14ac:dyDescent="0.2">
      <c r="A87" s="12" t="str">
        <f t="shared" si="1"/>
        <v>8122 18 02030 02 0000 180</v>
      </c>
      <c r="B87" s="13">
        <v>812</v>
      </c>
      <c r="C87" s="13" t="s">
        <v>139</v>
      </c>
      <c r="D87" s="16">
        <v>23162329.780000001</v>
      </c>
      <c r="F87" s="21">
        <v>821</v>
      </c>
      <c r="G87" s="21" t="s">
        <v>122</v>
      </c>
      <c r="H87" s="24">
        <v>323015300</v>
      </c>
      <c r="I87" s="19">
        <f>IFERROR(VLOOKUP(F87&amp;G87,#REF!,8,FALSE),0)</f>
        <v>0</v>
      </c>
      <c r="J87" s="19">
        <f>IFERROR(VLOOKUP(F87&amp;G87,#REF!,14,FALSE),0)</f>
        <v>0</v>
      </c>
      <c r="K87" s="19">
        <f>IFERROR(VLOOKUP(F87&amp;G87,#REF!,19,FALSE),0)</f>
        <v>0</v>
      </c>
    </row>
    <row r="88" spans="1:11" x14ac:dyDescent="0.2">
      <c r="A88" s="12" t="str">
        <f t="shared" si="1"/>
        <v>8122 18 25555 02 0000 150</v>
      </c>
      <c r="B88" s="13">
        <v>812</v>
      </c>
      <c r="C88" s="13" t="s">
        <v>140</v>
      </c>
      <c r="D88" s="16">
        <v>38678.879999999997</v>
      </c>
      <c r="F88" s="21">
        <v>821</v>
      </c>
      <c r="G88" s="21" t="s">
        <v>124</v>
      </c>
      <c r="H88" s="24">
        <v>2147424400</v>
      </c>
      <c r="I88" s="19">
        <f>IFERROR(VLOOKUP(F88&amp;G88,#REF!,8,FALSE),0)</f>
        <v>0</v>
      </c>
      <c r="J88" s="19">
        <f>IFERROR(VLOOKUP(F88&amp;G88,#REF!,14,FALSE),0)</f>
        <v>0</v>
      </c>
      <c r="K88" s="19">
        <f>IFERROR(VLOOKUP(F88&amp;G88,#REF!,19,FALSE),0)</f>
        <v>0</v>
      </c>
    </row>
    <row r="89" spans="1:11" x14ac:dyDescent="0.2">
      <c r="A89" s="12" t="str">
        <f t="shared" si="1"/>
        <v>8142 18 02010 02 0000 180</v>
      </c>
      <c r="B89" s="13">
        <v>814</v>
      </c>
      <c r="C89" s="13" t="s">
        <v>136</v>
      </c>
      <c r="D89" s="16">
        <v>2385</v>
      </c>
      <c r="F89" s="21">
        <v>821</v>
      </c>
      <c r="G89" s="21" t="s">
        <v>125</v>
      </c>
      <c r="H89" s="24">
        <v>47341400</v>
      </c>
      <c r="I89" s="19">
        <f>IFERROR(VLOOKUP(F89&amp;G89,#REF!,8,FALSE),0)</f>
        <v>0</v>
      </c>
      <c r="J89" s="19">
        <f>IFERROR(VLOOKUP(F89&amp;G89,#REF!,14,FALSE),0)</f>
        <v>0</v>
      </c>
      <c r="K89" s="19">
        <f>IFERROR(VLOOKUP(F89&amp;G89,#REF!,19,FALSE),0)</f>
        <v>0</v>
      </c>
    </row>
    <row r="90" spans="1:11" x14ac:dyDescent="0.2">
      <c r="A90" s="12" t="str">
        <f t="shared" si="1"/>
        <v>8152 18 60010 02 0000 150</v>
      </c>
      <c r="B90" s="13">
        <v>815</v>
      </c>
      <c r="C90" s="13" t="s">
        <v>138</v>
      </c>
      <c r="D90" s="16">
        <v>6078</v>
      </c>
      <c r="F90" s="21">
        <v>821</v>
      </c>
      <c r="G90" s="21" t="s">
        <v>126</v>
      </c>
      <c r="H90" s="24">
        <v>81383300</v>
      </c>
      <c r="I90" s="19">
        <f>IFERROR(VLOOKUP(F90&amp;G90,#REF!,8,FALSE),0)</f>
        <v>0</v>
      </c>
      <c r="J90" s="19">
        <f>IFERROR(VLOOKUP(F90&amp;G90,#REF!,14,FALSE),0)</f>
        <v>0</v>
      </c>
      <c r="K90" s="19">
        <f>IFERROR(VLOOKUP(F90&amp;G90,#REF!,19,FALSE),0)</f>
        <v>0</v>
      </c>
    </row>
    <row r="91" spans="1:11" x14ac:dyDescent="0.2">
      <c r="A91" s="12" t="str">
        <f t="shared" si="1"/>
        <v>8162 18 02010 02 0000 180</v>
      </c>
      <c r="B91" s="13">
        <v>816</v>
      </c>
      <c r="C91" s="13" t="s">
        <v>136</v>
      </c>
      <c r="D91" s="16">
        <v>18087</v>
      </c>
      <c r="F91" s="21">
        <v>821</v>
      </c>
      <c r="G91" s="21" t="s">
        <v>78</v>
      </c>
      <c r="H91" s="24">
        <v>128800</v>
      </c>
      <c r="I91" s="19">
        <f>IFERROR(VLOOKUP(F91&amp;G91,#REF!,8,FALSE),0)</f>
        <v>0</v>
      </c>
      <c r="J91" s="19">
        <f>IFERROR(VLOOKUP(F91&amp;G91,#REF!,14,FALSE),0)</f>
        <v>0</v>
      </c>
      <c r="K91" s="19">
        <f>IFERROR(VLOOKUP(F91&amp;G91,#REF!,19,FALSE),0)</f>
        <v>0</v>
      </c>
    </row>
    <row r="92" spans="1:11" x14ac:dyDescent="0.2">
      <c r="A92" s="12" t="str">
        <f t="shared" si="1"/>
        <v>8162 18 60010 02 0000 150</v>
      </c>
      <c r="B92" s="13">
        <v>816</v>
      </c>
      <c r="C92" s="13" t="s">
        <v>138</v>
      </c>
      <c r="D92" s="16">
        <v>247.5</v>
      </c>
      <c r="F92" s="21">
        <v>821</v>
      </c>
      <c r="G92" s="21" t="s">
        <v>79</v>
      </c>
      <c r="H92" s="24">
        <v>717483600</v>
      </c>
      <c r="I92" s="19">
        <f>IFERROR(VLOOKUP(F92&amp;G92,#REF!,8,FALSE),0)</f>
        <v>0</v>
      </c>
      <c r="J92" s="19">
        <f>IFERROR(VLOOKUP(F92&amp;G92,#REF!,14,FALSE),0)</f>
        <v>0</v>
      </c>
      <c r="K92" s="19">
        <f>IFERROR(VLOOKUP(F92&amp;G92,#REF!,19,FALSE),0)</f>
        <v>0</v>
      </c>
    </row>
    <row r="93" spans="1:11" x14ac:dyDescent="0.2">
      <c r="A93" s="12" t="str">
        <f t="shared" si="1"/>
        <v>8172 18 02030 02 0000 180</v>
      </c>
      <c r="B93" s="13">
        <v>817</v>
      </c>
      <c r="C93" s="13" t="s">
        <v>139</v>
      </c>
      <c r="D93" s="16">
        <v>300000</v>
      </c>
      <c r="F93" s="21">
        <v>821</v>
      </c>
      <c r="G93" s="21" t="s">
        <v>80</v>
      </c>
      <c r="H93" s="24">
        <v>7354600</v>
      </c>
      <c r="I93" s="19">
        <f>IFERROR(VLOOKUP(F93&amp;G93,#REF!,8,FALSE),0)</f>
        <v>0</v>
      </c>
      <c r="J93" s="19">
        <f>IFERROR(VLOOKUP(F93&amp;G93,#REF!,14,FALSE),0)</f>
        <v>0</v>
      </c>
      <c r="K93" s="19">
        <f>IFERROR(VLOOKUP(F93&amp;G93,#REF!,19,FALSE),0)</f>
        <v>0</v>
      </c>
    </row>
    <row r="94" spans="1:11" x14ac:dyDescent="0.2">
      <c r="A94" s="12" t="str">
        <f t="shared" si="1"/>
        <v>8192 18 60010 02 0000 150</v>
      </c>
      <c r="B94" s="13">
        <v>819</v>
      </c>
      <c r="C94" s="13" t="s">
        <v>138</v>
      </c>
      <c r="D94" s="16">
        <v>44377.979999999996</v>
      </c>
      <c r="F94" s="21">
        <v>821</v>
      </c>
      <c r="G94" s="21" t="s">
        <v>127</v>
      </c>
      <c r="H94" s="24">
        <v>6166400</v>
      </c>
      <c r="I94" s="19">
        <f>IFERROR(VLOOKUP(F94&amp;G94,#REF!,8,FALSE),0)</f>
        <v>0</v>
      </c>
      <c r="J94" s="19">
        <f>IFERROR(VLOOKUP(F94&amp;G94,#REF!,14,FALSE),0)</f>
        <v>0</v>
      </c>
      <c r="K94" s="19">
        <f>IFERROR(VLOOKUP(F94&amp;G94,#REF!,19,FALSE),0)</f>
        <v>0</v>
      </c>
    </row>
    <row r="95" spans="1:11" x14ac:dyDescent="0.2">
      <c r="A95" s="12" t="str">
        <f t="shared" si="1"/>
        <v>8192 18 45420 02 0000 150</v>
      </c>
      <c r="B95" s="13">
        <v>819</v>
      </c>
      <c r="C95" s="14" t="s">
        <v>141</v>
      </c>
      <c r="D95" s="16">
        <v>140456</v>
      </c>
      <c r="F95" s="21">
        <v>821</v>
      </c>
      <c r="G95" s="21" t="s">
        <v>81</v>
      </c>
      <c r="H95" s="24">
        <v>215500</v>
      </c>
      <c r="I95" s="19">
        <f>IFERROR(VLOOKUP(F95&amp;G95,#REF!,8,FALSE),0)</f>
        <v>0</v>
      </c>
      <c r="J95" s="19">
        <f>IFERROR(VLOOKUP(F95&amp;G95,#REF!,14,FALSE),0)</f>
        <v>0</v>
      </c>
      <c r="K95" s="19">
        <f>IFERROR(VLOOKUP(F95&amp;G95,#REF!,19,FALSE),0)</f>
        <v>0</v>
      </c>
    </row>
    <row r="96" spans="1:11" x14ac:dyDescent="0.2">
      <c r="A96" s="12" t="str">
        <f t="shared" si="1"/>
        <v>8212 18 02010 02 0000 180</v>
      </c>
      <c r="B96" s="13">
        <v>821</v>
      </c>
      <c r="C96" s="14" t="s">
        <v>136</v>
      </c>
      <c r="D96" s="16">
        <v>1110731</v>
      </c>
      <c r="F96" s="21">
        <v>821</v>
      </c>
      <c r="G96" s="21" t="s">
        <v>82</v>
      </c>
      <c r="H96" s="24">
        <v>448783100</v>
      </c>
      <c r="I96" s="19">
        <f>IFERROR(VLOOKUP(F96&amp;G96,#REF!,8,FALSE),0)</f>
        <v>0</v>
      </c>
      <c r="J96" s="19">
        <f>IFERROR(VLOOKUP(F96&amp;G96,#REF!,14,FALSE),0)</f>
        <v>0</v>
      </c>
      <c r="K96" s="19">
        <f>IFERROR(VLOOKUP(F96&amp;G96,#REF!,19,FALSE),0)</f>
        <v>0</v>
      </c>
    </row>
    <row r="97" spans="1:11" x14ac:dyDescent="0.2">
      <c r="A97" s="12" t="str">
        <f t="shared" si="1"/>
        <v>8212 18 60010 02 0000 150</v>
      </c>
      <c r="B97" s="13">
        <v>821</v>
      </c>
      <c r="C97" s="14" t="s">
        <v>138</v>
      </c>
      <c r="D97" s="16">
        <v>16692.560000000001</v>
      </c>
      <c r="F97" s="21">
        <v>821</v>
      </c>
      <c r="G97" s="21" t="s">
        <v>130</v>
      </c>
      <c r="H97" s="24">
        <v>141199789.66</v>
      </c>
      <c r="I97" s="19">
        <f>IFERROR(VLOOKUP(F97&amp;G97,#REF!,8,FALSE),0)</f>
        <v>0</v>
      </c>
      <c r="J97" s="19">
        <f>IFERROR(VLOOKUP(F97&amp;G97,#REF!,14,FALSE),0)</f>
        <v>0</v>
      </c>
      <c r="K97" s="19">
        <f>IFERROR(VLOOKUP(F97&amp;G97,#REF!,19,FALSE),0)</f>
        <v>0</v>
      </c>
    </row>
    <row r="98" spans="1:11" x14ac:dyDescent="0.2">
      <c r="A98" s="12" t="str">
        <f t="shared" si="1"/>
        <v>8212 18 60010 02 0000 150</v>
      </c>
      <c r="B98" s="13">
        <v>821</v>
      </c>
      <c r="C98" s="13" t="s">
        <v>138</v>
      </c>
      <c r="D98" s="16">
        <v>303579.03999999998</v>
      </c>
      <c r="F98" s="21">
        <v>821</v>
      </c>
      <c r="G98" s="21" t="s">
        <v>136</v>
      </c>
      <c r="H98" s="24">
        <v>1110731</v>
      </c>
      <c r="I98" s="19">
        <f>IFERROR(VLOOKUP(F98&amp;G98,#REF!,8,FALSE),0)</f>
        <v>0</v>
      </c>
      <c r="J98" s="19">
        <f>IFERROR(VLOOKUP(F98&amp;G98,#REF!,14,FALSE),0)</f>
        <v>0</v>
      </c>
      <c r="K98" s="19">
        <f>IFERROR(VLOOKUP(F98&amp;G98,#REF!,19,FALSE),0)</f>
        <v>0</v>
      </c>
    </row>
    <row r="99" spans="1:11" x14ac:dyDescent="0.2">
      <c r="A99" s="12" t="str">
        <f t="shared" si="1"/>
        <v>8212 18 25027 02 0000 150</v>
      </c>
      <c r="B99" s="13">
        <v>821</v>
      </c>
      <c r="C99" s="14" t="s">
        <v>142</v>
      </c>
      <c r="D99" s="16">
        <v>695332.38</v>
      </c>
      <c r="F99" s="21">
        <v>821</v>
      </c>
      <c r="G99" s="21" t="s">
        <v>138</v>
      </c>
      <c r="H99" s="24">
        <v>320271.59999999998</v>
      </c>
      <c r="I99" s="19">
        <f>IFERROR(VLOOKUP(F99&amp;G99,#REF!,8,FALSE),0)</f>
        <v>0</v>
      </c>
      <c r="J99" s="19">
        <f>IFERROR(VLOOKUP(F99&amp;G99,#REF!,14,FALSE),0)</f>
        <v>0</v>
      </c>
      <c r="K99" s="19">
        <f>IFERROR(VLOOKUP(F99&amp;G99,#REF!,19,FALSE),0)</f>
        <v>0</v>
      </c>
    </row>
    <row r="100" spans="1:11" x14ac:dyDescent="0.2">
      <c r="A100" s="12" t="str">
        <f t="shared" si="1"/>
        <v>8252 18 02020 02 0000 180</v>
      </c>
      <c r="B100" s="13">
        <v>825</v>
      </c>
      <c r="C100" s="13" t="s">
        <v>137</v>
      </c>
      <c r="D100" s="16">
        <v>121289.9</v>
      </c>
      <c r="F100" s="21">
        <v>821</v>
      </c>
      <c r="G100" s="21" t="s">
        <v>142</v>
      </c>
      <c r="H100" s="24">
        <v>695332.38</v>
      </c>
      <c r="I100" s="19">
        <f>IFERROR(VLOOKUP(F100&amp;G100,#REF!,8,FALSE),0)</f>
        <v>0</v>
      </c>
      <c r="J100" s="19">
        <f>IFERROR(VLOOKUP(F100&amp;G100,#REF!,14,FALSE),0)</f>
        <v>0</v>
      </c>
      <c r="K100" s="19">
        <f>IFERROR(VLOOKUP(F100&amp;G100,#REF!,19,FALSE),0)</f>
        <v>0</v>
      </c>
    </row>
    <row r="101" spans="1:11" x14ac:dyDescent="0.2">
      <c r="A101" s="12" t="str">
        <f t="shared" si="1"/>
        <v>8252 18 02030 02 0000 180</v>
      </c>
      <c r="B101" s="13">
        <v>825</v>
      </c>
      <c r="C101" s="13" t="s">
        <v>139</v>
      </c>
      <c r="D101" s="16">
        <v>9000</v>
      </c>
      <c r="F101" s="21">
        <v>821</v>
      </c>
      <c r="G101" s="21" t="s">
        <v>164</v>
      </c>
      <c r="H101" s="24">
        <v>-695332.38</v>
      </c>
      <c r="I101" s="19">
        <f>IFERROR(VLOOKUP(F101&amp;G101,#REF!,8,FALSE),0)</f>
        <v>0</v>
      </c>
      <c r="J101" s="19">
        <f>IFERROR(VLOOKUP(F101&amp;G101,#REF!,14,FALSE),0)</f>
        <v>0</v>
      </c>
      <c r="K101" s="19">
        <f>IFERROR(VLOOKUP(F101&amp;G101,#REF!,19,FALSE),0)</f>
        <v>0</v>
      </c>
    </row>
    <row r="102" spans="1:11" x14ac:dyDescent="0.2">
      <c r="A102" s="12" t="str">
        <f t="shared" si="1"/>
        <v>8362 18 02010 02 0000 180</v>
      </c>
      <c r="B102" s="13">
        <v>836</v>
      </c>
      <c r="C102" s="13" t="s">
        <v>136</v>
      </c>
      <c r="D102" s="16">
        <v>7872.4</v>
      </c>
      <c r="F102" s="21">
        <v>821</v>
      </c>
      <c r="G102" s="21" t="s">
        <v>165</v>
      </c>
      <c r="H102" s="24">
        <v>-62946.1</v>
      </c>
      <c r="I102" s="19">
        <f>IFERROR(VLOOKUP(F102&amp;G102,#REF!,8,FALSE),0)</f>
        <v>0</v>
      </c>
      <c r="J102" s="19">
        <f>IFERROR(VLOOKUP(F102&amp;G102,#REF!,14,FALSE),0)</f>
        <v>0</v>
      </c>
      <c r="K102" s="19">
        <f>IFERROR(VLOOKUP(F102&amp;G102,#REF!,19,FALSE),0)</f>
        <v>0</v>
      </c>
    </row>
    <row r="103" spans="1:11" x14ac:dyDescent="0.2">
      <c r="A103" s="12" t="str">
        <f t="shared" si="1"/>
        <v>8372 18 60010 02 0000 150</v>
      </c>
      <c r="B103" s="13">
        <v>837</v>
      </c>
      <c r="C103" s="13" t="s">
        <v>138</v>
      </c>
      <c r="D103" s="16">
        <v>3898395</v>
      </c>
      <c r="F103" s="21">
        <v>821</v>
      </c>
      <c r="G103" s="21" t="s">
        <v>166</v>
      </c>
      <c r="H103" s="24">
        <v>-5488.75</v>
      </c>
      <c r="I103" s="19">
        <f>IFERROR(VLOOKUP(F103&amp;G103,#REF!,8,FALSE),0)</f>
        <v>0</v>
      </c>
      <c r="J103" s="19">
        <f>IFERROR(VLOOKUP(F103&amp;G103,#REF!,14,FALSE),0)</f>
        <v>0</v>
      </c>
      <c r="K103" s="19">
        <f>IFERROR(VLOOKUP(F103&amp;G103,#REF!,19,FALSE),0)</f>
        <v>0</v>
      </c>
    </row>
    <row r="104" spans="1:11" x14ac:dyDescent="0.2">
      <c r="A104" s="12" t="str">
        <f t="shared" si="1"/>
        <v>8402 18 60010 02 0000 150</v>
      </c>
      <c r="B104" s="13">
        <v>840</v>
      </c>
      <c r="C104" s="13" t="s">
        <v>138</v>
      </c>
      <c r="D104" s="16">
        <v>53978.59</v>
      </c>
      <c r="F104" s="21">
        <v>821</v>
      </c>
      <c r="G104" s="21" t="s">
        <v>167</v>
      </c>
      <c r="H104" s="24">
        <v>-16775.189999999999</v>
      </c>
      <c r="I104" s="19">
        <f>IFERROR(VLOOKUP(F104&amp;G104,#REF!,8,FALSE),0)</f>
        <v>0</v>
      </c>
      <c r="J104" s="19">
        <f>IFERROR(VLOOKUP(F104&amp;G104,#REF!,14,FALSE),0)</f>
        <v>0</v>
      </c>
      <c r="K104" s="19">
        <f>IFERROR(VLOOKUP(F104&amp;G104,#REF!,19,FALSE),0)</f>
        <v>0</v>
      </c>
    </row>
    <row r="105" spans="1:11" x14ac:dyDescent="0.2">
      <c r="A105" s="12" t="str">
        <f t="shared" si="1"/>
        <v>8402 18 25064 02 0000 150</v>
      </c>
      <c r="B105" s="13">
        <v>840</v>
      </c>
      <c r="C105" s="13" t="s">
        <v>143</v>
      </c>
      <c r="D105" s="16">
        <v>1268250</v>
      </c>
      <c r="F105" s="21">
        <v>821</v>
      </c>
      <c r="G105" s="21" t="s">
        <v>168</v>
      </c>
      <c r="H105" s="24">
        <v>-10285683.98</v>
      </c>
      <c r="I105" s="19">
        <f>IFERROR(VLOOKUP(F105&amp;G105,#REF!,8,FALSE),0)</f>
        <v>0</v>
      </c>
      <c r="J105" s="19">
        <f>IFERROR(VLOOKUP(F105&amp;G105,#REF!,14,FALSE),0)</f>
        <v>0</v>
      </c>
      <c r="K105" s="19">
        <f>IFERROR(VLOOKUP(F105&amp;G105,#REF!,19,FALSE),0)</f>
        <v>0</v>
      </c>
    </row>
    <row r="106" spans="1:11" x14ac:dyDescent="0.2">
      <c r="A106" s="12" t="str">
        <f t="shared" si="1"/>
        <v>8402 18 60010 02 0000 150</v>
      </c>
      <c r="B106" s="13">
        <v>840</v>
      </c>
      <c r="C106" s="13" t="s">
        <v>138</v>
      </c>
      <c r="D106" s="16">
        <v>156750</v>
      </c>
      <c r="F106" s="21">
        <v>821</v>
      </c>
      <c r="G106" s="21" t="s">
        <v>169</v>
      </c>
      <c r="H106" s="24">
        <v>-1479.41</v>
      </c>
      <c r="I106" s="19">
        <f>IFERROR(VLOOKUP(F106&amp;G106,#REF!,8,FALSE),0)</f>
        <v>0</v>
      </c>
      <c r="J106" s="19">
        <f>IFERROR(VLOOKUP(F106&amp;G106,#REF!,14,FALSE),0)</f>
        <v>0</v>
      </c>
      <c r="K106" s="19">
        <f>IFERROR(VLOOKUP(F106&amp;G106,#REF!,19,FALSE),0)</f>
        <v>0</v>
      </c>
    </row>
    <row r="107" spans="1:11" x14ac:dyDescent="0.2">
      <c r="A107" s="12" t="str">
        <f t="shared" si="1"/>
        <v>8422 18 60010 02 0000 150</v>
      </c>
      <c r="B107" s="13">
        <v>842</v>
      </c>
      <c r="C107" s="13" t="s">
        <v>138</v>
      </c>
      <c r="D107" s="16">
        <v>200</v>
      </c>
      <c r="F107" s="21">
        <v>821</v>
      </c>
      <c r="G107" s="21" t="s">
        <v>170</v>
      </c>
      <c r="H107" s="24">
        <v>-1393.43</v>
      </c>
      <c r="I107" s="19">
        <f>IFERROR(VLOOKUP(F107&amp;G107,#REF!,8,FALSE),0)</f>
        <v>0</v>
      </c>
      <c r="J107" s="19">
        <f>IFERROR(VLOOKUP(F107&amp;G107,#REF!,14,FALSE),0)</f>
        <v>0</v>
      </c>
      <c r="K107" s="19">
        <f>IFERROR(VLOOKUP(F107&amp;G107,#REF!,19,FALSE),0)</f>
        <v>0</v>
      </c>
    </row>
    <row r="108" spans="1:11" x14ac:dyDescent="0.2">
      <c r="A108" s="12" t="str">
        <f t="shared" si="1"/>
        <v>8422 18 35118 02 0000 150</v>
      </c>
      <c r="B108" s="13">
        <v>842</v>
      </c>
      <c r="C108" s="14" t="s">
        <v>144</v>
      </c>
      <c r="D108" s="17">
        <v>3549.22</v>
      </c>
      <c r="F108" s="21">
        <v>821</v>
      </c>
      <c r="G108" s="21" t="s">
        <v>171</v>
      </c>
      <c r="H108" s="24">
        <v>-1140831.3400000001</v>
      </c>
      <c r="I108" s="19">
        <f>IFERROR(VLOOKUP(F108&amp;G108,#REF!,8,FALSE),0)</f>
        <v>0</v>
      </c>
      <c r="J108" s="19">
        <f>IFERROR(VLOOKUP(F108&amp;G108,#REF!,14,FALSE),0)</f>
        <v>0</v>
      </c>
      <c r="K108" s="19">
        <f>IFERROR(VLOOKUP(F108&amp;G108,#REF!,19,FALSE),0)</f>
        <v>0</v>
      </c>
    </row>
    <row r="109" spans="1:11" x14ac:dyDescent="0.2">
      <c r="A109" s="12" t="str">
        <f t="shared" si="1"/>
        <v>8422 18 35118 02 0000 150</v>
      </c>
      <c r="B109" s="13">
        <v>842</v>
      </c>
      <c r="C109" s="14" t="s">
        <v>144</v>
      </c>
      <c r="D109" s="16">
        <v>6596.29</v>
      </c>
      <c r="F109" s="21">
        <v>821</v>
      </c>
      <c r="G109" s="21" t="s">
        <v>172</v>
      </c>
      <c r="H109" s="24">
        <v>-11473.52</v>
      </c>
      <c r="I109" s="19">
        <f>IFERROR(VLOOKUP(F109&amp;G109,#REF!,8,FALSE),0)</f>
        <v>0</v>
      </c>
      <c r="J109" s="19">
        <f>IFERROR(VLOOKUP(F109&amp;G109,#REF!,14,FALSE),0)</f>
        <v>0</v>
      </c>
      <c r="K109" s="19">
        <f>IFERROR(VLOOKUP(F109&amp;G109,#REF!,19,FALSE),0)</f>
        <v>0</v>
      </c>
    </row>
    <row r="110" spans="1:11" x14ac:dyDescent="0.2">
      <c r="A110" s="12" t="str">
        <f t="shared" si="1"/>
        <v>8082 19 25016 02 0000 150</v>
      </c>
      <c r="B110" s="13">
        <v>808</v>
      </c>
      <c r="C110" s="13" t="s">
        <v>145</v>
      </c>
      <c r="D110" s="17">
        <v>-58922.61</v>
      </c>
      <c r="F110" s="21">
        <v>821</v>
      </c>
      <c r="G110" s="21" t="s">
        <v>173</v>
      </c>
      <c r="H110" s="24">
        <v>-9569.4599999999991</v>
      </c>
      <c r="I110" s="19">
        <f>IFERROR(VLOOKUP(F110&amp;G110,#REF!,8,FALSE),0)</f>
        <v>0</v>
      </c>
      <c r="J110" s="19">
        <f>IFERROR(VLOOKUP(F110&amp;G110,#REF!,14,FALSE),0)</f>
        <v>0</v>
      </c>
      <c r="K110" s="19">
        <f>IFERROR(VLOOKUP(F110&amp;G110,#REF!,19,FALSE),0)</f>
        <v>0</v>
      </c>
    </row>
    <row r="111" spans="1:11" x14ac:dyDescent="0.2">
      <c r="A111" s="12" t="str">
        <f t="shared" si="1"/>
        <v>8122 19 25555 02 0000 150</v>
      </c>
      <c r="B111" s="13">
        <v>812</v>
      </c>
      <c r="C111" s="13" t="s">
        <v>146</v>
      </c>
      <c r="D111" s="17">
        <v>-34424.199999999997</v>
      </c>
      <c r="F111" s="21">
        <v>821</v>
      </c>
      <c r="G111" s="21" t="s">
        <v>174</v>
      </c>
      <c r="H111" s="24">
        <v>-178486.94999999998</v>
      </c>
      <c r="I111" s="19">
        <f>IFERROR(VLOOKUP(F111&amp;G111,#REF!,8,FALSE),0)</f>
        <v>0</v>
      </c>
      <c r="J111" s="19">
        <f>IFERROR(VLOOKUP(F111&amp;G111,#REF!,14,FALSE),0)</f>
        <v>0</v>
      </c>
      <c r="K111" s="19">
        <f>IFERROR(VLOOKUP(F111&amp;G111,#REF!,19,FALSE),0)</f>
        <v>0</v>
      </c>
    </row>
    <row r="112" spans="1:11" x14ac:dyDescent="0.2">
      <c r="A112" s="12" t="str">
        <f t="shared" si="1"/>
        <v>8142 19 51360 02 0000 150</v>
      </c>
      <c r="B112" s="13">
        <v>814</v>
      </c>
      <c r="C112" s="13" t="s">
        <v>147</v>
      </c>
      <c r="D112" s="17">
        <v>-1935175.18</v>
      </c>
      <c r="F112" s="21">
        <v>821</v>
      </c>
      <c r="G112" s="21" t="s">
        <v>175</v>
      </c>
      <c r="H112" s="24">
        <v>-1110731</v>
      </c>
      <c r="I112" s="19">
        <f>IFERROR(VLOOKUP(F112&amp;G112,#REF!,8,FALSE),0)</f>
        <v>0</v>
      </c>
      <c r="J112" s="19">
        <f>IFERROR(VLOOKUP(F112&amp;G112,#REF!,14,FALSE),0)</f>
        <v>0</v>
      </c>
      <c r="K112" s="19">
        <f>IFERROR(VLOOKUP(F112&amp;G112,#REF!,19,FALSE),0)</f>
        <v>0</v>
      </c>
    </row>
    <row r="113" spans="1:11" x14ac:dyDescent="0.2">
      <c r="A113" s="12" t="str">
        <f t="shared" si="1"/>
        <v>8172 19 25053 02 0000 150</v>
      </c>
      <c r="B113" s="13">
        <v>817</v>
      </c>
      <c r="C113" s="13" t="s">
        <v>148</v>
      </c>
      <c r="D113" s="17">
        <v>-316897.07</v>
      </c>
      <c r="F113" s="21">
        <v>825</v>
      </c>
      <c r="G113" s="21" t="s">
        <v>99</v>
      </c>
      <c r="H113" s="24">
        <v>19185800</v>
      </c>
      <c r="I113" s="19">
        <f>IFERROR(VLOOKUP(F113&amp;G113,#REF!,8,FALSE),0)</f>
        <v>0</v>
      </c>
      <c r="J113" s="19">
        <f>IFERROR(VLOOKUP(F113&amp;G113,#REF!,14,FALSE),0)</f>
        <v>0</v>
      </c>
      <c r="K113" s="19">
        <f>IFERROR(VLOOKUP(F113&amp;G113,#REF!,19,FALSE),0)</f>
        <v>0</v>
      </c>
    </row>
    <row r="114" spans="1:11" x14ac:dyDescent="0.2">
      <c r="A114" s="12" t="str">
        <f t="shared" si="1"/>
        <v>8172 19 25018 02 0000 150</v>
      </c>
      <c r="B114" s="13">
        <v>817</v>
      </c>
      <c r="C114" s="13" t="s">
        <v>149</v>
      </c>
      <c r="D114" s="17">
        <v>-188599.83000000002</v>
      </c>
      <c r="F114" s="21">
        <v>825</v>
      </c>
      <c r="G114" s="21" t="s">
        <v>8</v>
      </c>
      <c r="H114" s="24">
        <v>1979400</v>
      </c>
      <c r="I114" s="19">
        <f>IFERROR(VLOOKUP(F114&amp;G114,#REF!,8,FALSE),0)</f>
        <v>0</v>
      </c>
      <c r="J114" s="19">
        <f>IFERROR(VLOOKUP(F114&amp;G114,#REF!,14,FALSE),0)</f>
        <v>0</v>
      </c>
      <c r="K114" s="19">
        <f>IFERROR(VLOOKUP(F114&amp;G114,#REF!,19,FALSE),0)</f>
        <v>0</v>
      </c>
    </row>
    <row r="115" spans="1:11" x14ac:dyDescent="0.2">
      <c r="A115" s="12" t="str">
        <f t="shared" si="1"/>
        <v>8172 19 25031 02 0000 150</v>
      </c>
      <c r="B115" s="13">
        <v>817</v>
      </c>
      <c r="C115" s="13" t="s">
        <v>150</v>
      </c>
      <c r="D115" s="17">
        <v>-20000</v>
      </c>
      <c r="F115" s="21">
        <v>825</v>
      </c>
      <c r="G115" s="21" t="s">
        <v>102</v>
      </c>
      <c r="H115" s="24">
        <v>14079000</v>
      </c>
      <c r="I115" s="19">
        <f>IFERROR(VLOOKUP(F115&amp;G115,#REF!,8,FALSE),0)</f>
        <v>0</v>
      </c>
      <c r="J115" s="19">
        <f>IFERROR(VLOOKUP(F115&amp;G115,#REF!,14,FALSE),0)</f>
        <v>0</v>
      </c>
      <c r="K115" s="19">
        <f>IFERROR(VLOOKUP(F115&amp;G115,#REF!,19,FALSE),0)</f>
        <v>0</v>
      </c>
    </row>
    <row r="116" spans="1:11" x14ac:dyDescent="0.2">
      <c r="A116" s="12" t="str">
        <f t="shared" si="1"/>
        <v>8172 19 25035 02 0000 150</v>
      </c>
      <c r="B116" s="13">
        <v>817</v>
      </c>
      <c r="C116" s="13" t="s">
        <v>151</v>
      </c>
      <c r="D116" s="17">
        <v>-220.81</v>
      </c>
      <c r="F116" s="21">
        <v>825</v>
      </c>
      <c r="G116" s="21" t="s">
        <v>137</v>
      </c>
      <c r="H116" s="24">
        <v>121289.9</v>
      </c>
      <c r="I116" s="19">
        <f>IFERROR(VLOOKUP(F116&amp;G116,#REF!,8,FALSE),0)</f>
        <v>0</v>
      </c>
      <c r="J116" s="19">
        <f>IFERROR(VLOOKUP(F116&amp;G116,#REF!,14,FALSE),0)</f>
        <v>0</v>
      </c>
      <c r="K116" s="19">
        <f>IFERROR(VLOOKUP(F116&amp;G116,#REF!,19,FALSE),0)</f>
        <v>0</v>
      </c>
    </row>
    <row r="117" spans="1:11" x14ac:dyDescent="0.2">
      <c r="A117" s="12" t="str">
        <f t="shared" si="1"/>
        <v>8172 19 25043 02 0000 150</v>
      </c>
      <c r="B117" s="13">
        <v>817</v>
      </c>
      <c r="C117" s="13" t="s">
        <v>152</v>
      </c>
      <c r="D117" s="17">
        <v>-165770.21</v>
      </c>
      <c r="F117" s="21">
        <v>825</v>
      </c>
      <c r="G117" s="21" t="s">
        <v>139</v>
      </c>
      <c r="H117" s="24">
        <v>9000</v>
      </c>
      <c r="I117" s="19">
        <f>IFERROR(VLOOKUP(F117&amp;G117,#REF!,8,FALSE),0)</f>
        <v>0</v>
      </c>
      <c r="J117" s="19">
        <f>IFERROR(VLOOKUP(F117&amp;G117,#REF!,14,FALSE),0)</f>
        <v>0</v>
      </c>
      <c r="K117" s="19">
        <f>IFERROR(VLOOKUP(F117&amp;G117,#REF!,19,FALSE),0)</f>
        <v>0</v>
      </c>
    </row>
    <row r="118" spans="1:11" x14ac:dyDescent="0.2">
      <c r="A118" s="12" t="str">
        <f t="shared" si="1"/>
        <v>8172 19 25054 02 0000 150</v>
      </c>
      <c r="B118" s="13">
        <v>817</v>
      </c>
      <c r="C118" s="13" t="s">
        <v>153</v>
      </c>
      <c r="D118" s="17">
        <v>-350415.95</v>
      </c>
      <c r="F118" s="21">
        <v>825</v>
      </c>
      <c r="G118" s="21" t="s">
        <v>160</v>
      </c>
      <c r="H118" s="24">
        <v>-188790.49</v>
      </c>
      <c r="I118" s="19">
        <f>IFERROR(VLOOKUP(F118&amp;G118,#REF!,8,FALSE),0)</f>
        <v>0</v>
      </c>
      <c r="J118" s="19">
        <f>IFERROR(VLOOKUP(F118&amp;G118,#REF!,14,FALSE),0)</f>
        <v>0</v>
      </c>
      <c r="K118" s="19">
        <f>IFERROR(VLOOKUP(F118&amp;G118,#REF!,19,FALSE),0)</f>
        <v>0</v>
      </c>
    </row>
    <row r="119" spans="1:11" x14ac:dyDescent="0.2">
      <c r="A119" s="12" t="str">
        <f t="shared" si="1"/>
        <v>8172 19 25055 02 0000 150</v>
      </c>
      <c r="B119" s="13">
        <v>817</v>
      </c>
      <c r="C119" s="13" t="s">
        <v>154</v>
      </c>
      <c r="D119" s="17">
        <v>-1960.6</v>
      </c>
      <c r="F119" s="21">
        <v>832</v>
      </c>
      <c r="G119" s="21" t="s">
        <v>10</v>
      </c>
      <c r="H119" s="24">
        <v>4377100</v>
      </c>
      <c r="I119" s="19">
        <f>IFERROR(VLOOKUP(F119&amp;G119,#REF!,8,FALSE),0)</f>
        <v>0</v>
      </c>
      <c r="J119" s="19">
        <f>IFERROR(VLOOKUP(F119&amp;G119,#REF!,14,FALSE),0)</f>
        <v>0</v>
      </c>
      <c r="K119" s="19">
        <f>IFERROR(VLOOKUP(F119&amp;G119,#REF!,19,FALSE),0)</f>
        <v>0</v>
      </c>
    </row>
    <row r="120" spans="1:11" x14ac:dyDescent="0.2">
      <c r="A120" s="12" t="str">
        <f t="shared" si="1"/>
        <v>8172 19 25442 02 0000 150</v>
      </c>
      <c r="B120" s="13">
        <v>817</v>
      </c>
      <c r="C120" s="13" t="s">
        <v>155</v>
      </c>
      <c r="D120" s="17">
        <v>-324836.61</v>
      </c>
      <c r="F120" s="21">
        <v>832</v>
      </c>
      <c r="G120" s="21" t="s">
        <v>128</v>
      </c>
      <c r="H120" s="24">
        <v>252331300</v>
      </c>
      <c r="I120" s="19">
        <f>IFERROR(VLOOKUP(F120&amp;G120,#REF!,8,FALSE),0)</f>
        <v>0</v>
      </c>
      <c r="J120" s="19">
        <f>IFERROR(VLOOKUP(F120&amp;G120,#REF!,14,FALSE),0)</f>
        <v>0</v>
      </c>
      <c r="K120" s="19">
        <f>IFERROR(VLOOKUP(F120&amp;G120,#REF!,19,FALSE),0)</f>
        <v>0</v>
      </c>
    </row>
    <row r="121" spans="1:11" x14ac:dyDescent="0.2">
      <c r="A121" s="12" t="str">
        <f t="shared" si="1"/>
        <v>8172 19 25446 02 0000 150</v>
      </c>
      <c r="B121" s="13">
        <v>817</v>
      </c>
      <c r="C121" s="13" t="s">
        <v>156</v>
      </c>
      <c r="D121" s="17">
        <v>-891503</v>
      </c>
      <c r="F121" s="21">
        <v>832</v>
      </c>
      <c r="G121" s="21" t="s">
        <v>176</v>
      </c>
      <c r="H121" s="24">
        <v>-317700.02</v>
      </c>
      <c r="I121" s="19">
        <f>IFERROR(VLOOKUP(F121&amp;G121,#REF!,8,FALSE),0)</f>
        <v>0</v>
      </c>
      <c r="J121" s="19">
        <f>IFERROR(VLOOKUP(F121&amp;G121,#REF!,14,FALSE),0)</f>
        <v>0</v>
      </c>
      <c r="K121" s="19">
        <f>IFERROR(VLOOKUP(F121&amp;G121,#REF!,19,FALSE),0)</f>
        <v>0</v>
      </c>
    </row>
    <row r="122" spans="1:11" x14ac:dyDescent="0.2">
      <c r="A122" s="12" t="str">
        <f t="shared" si="1"/>
        <v>8172 19 25541 02 0000 150</v>
      </c>
      <c r="B122" s="13">
        <v>817</v>
      </c>
      <c r="C122" s="13" t="s">
        <v>157</v>
      </c>
      <c r="D122" s="17">
        <v>-746419.55</v>
      </c>
      <c r="F122" s="21">
        <v>832</v>
      </c>
      <c r="G122" s="21" t="s">
        <v>177</v>
      </c>
      <c r="H122" s="24">
        <v>-223082.03</v>
      </c>
      <c r="I122" s="19">
        <f>IFERROR(VLOOKUP(F122&amp;G122,#REF!,8,FALSE),0)</f>
        <v>0</v>
      </c>
      <c r="J122" s="19">
        <f>IFERROR(VLOOKUP(F122&amp;G122,#REF!,14,FALSE),0)</f>
        <v>0</v>
      </c>
      <c r="K122" s="19">
        <f>IFERROR(VLOOKUP(F122&amp;G122,#REF!,19,FALSE),0)</f>
        <v>0</v>
      </c>
    </row>
    <row r="123" spans="1:11" x14ac:dyDescent="0.2">
      <c r="A123" s="12" t="str">
        <f t="shared" si="1"/>
        <v>8172 19 25542 02 0000 150</v>
      </c>
      <c r="B123" s="13">
        <v>817</v>
      </c>
      <c r="C123" s="13" t="s">
        <v>158</v>
      </c>
      <c r="D123" s="17">
        <v>-749310.19</v>
      </c>
      <c r="F123" s="21">
        <v>836</v>
      </c>
      <c r="G123" s="21" t="s">
        <v>121</v>
      </c>
      <c r="H123" s="24">
        <v>312604800</v>
      </c>
      <c r="I123" s="19">
        <f>IFERROR(VLOOKUP(F123&amp;G123,#REF!,8,FALSE),0)</f>
        <v>0</v>
      </c>
      <c r="J123" s="19">
        <f>IFERROR(VLOOKUP(F123&amp;G123,#REF!,14,FALSE),0)</f>
        <v>0</v>
      </c>
      <c r="K123" s="19">
        <f>IFERROR(VLOOKUP(F123&amp;G123,#REF!,19,FALSE),0)</f>
        <v>0</v>
      </c>
    </row>
    <row r="124" spans="1:11" x14ac:dyDescent="0.2">
      <c r="A124" s="12" t="str">
        <f t="shared" si="1"/>
        <v>8172 19 25543 02 0000 150</v>
      </c>
      <c r="B124" s="13">
        <v>817</v>
      </c>
      <c r="C124" s="13" t="s">
        <v>159</v>
      </c>
      <c r="D124" s="17">
        <v>-189903.46</v>
      </c>
      <c r="F124" s="21">
        <v>836</v>
      </c>
      <c r="G124" s="21" t="s">
        <v>136</v>
      </c>
      <c r="H124" s="24">
        <v>7872.4</v>
      </c>
      <c r="I124" s="19">
        <f>IFERROR(VLOOKUP(F124&amp;G124,#REF!,8,FALSE),0)</f>
        <v>0</v>
      </c>
      <c r="J124" s="19">
        <f>IFERROR(VLOOKUP(F124&amp;G124,#REF!,14,FALSE),0)</f>
        <v>0</v>
      </c>
      <c r="K124" s="19">
        <f>IFERROR(VLOOKUP(F124&amp;G124,#REF!,19,FALSE),0)</f>
        <v>0</v>
      </c>
    </row>
    <row r="125" spans="1:11" x14ac:dyDescent="0.2">
      <c r="A125" s="12" t="str">
        <f t="shared" si="1"/>
        <v>8172 19 90000 02 0000 150</v>
      </c>
      <c r="B125" s="13">
        <v>817</v>
      </c>
      <c r="C125" s="13" t="s">
        <v>160</v>
      </c>
      <c r="D125" s="17">
        <v>-286564.93</v>
      </c>
      <c r="F125" s="21">
        <v>836</v>
      </c>
      <c r="G125" s="21" t="s">
        <v>178</v>
      </c>
      <c r="H125" s="24">
        <v>-3398.34</v>
      </c>
      <c r="I125" s="19">
        <f>IFERROR(VLOOKUP(F125&amp;G125,#REF!,8,FALSE),0)</f>
        <v>0</v>
      </c>
      <c r="J125" s="19">
        <f>IFERROR(VLOOKUP(F125&amp;G125,#REF!,14,FALSE),0)</f>
        <v>0</v>
      </c>
      <c r="K125" s="19">
        <f>IFERROR(VLOOKUP(F125&amp;G125,#REF!,19,FALSE),0)</f>
        <v>0</v>
      </c>
    </row>
    <row r="126" spans="1:11" x14ac:dyDescent="0.2">
      <c r="A126" s="12" t="str">
        <f t="shared" si="1"/>
        <v>8192 19 25495 02 0000 150</v>
      </c>
      <c r="B126" s="13">
        <v>819</v>
      </c>
      <c r="C126" s="13" t="s">
        <v>161</v>
      </c>
      <c r="D126" s="17">
        <v>-47836.31</v>
      </c>
      <c r="F126" s="21">
        <v>837</v>
      </c>
      <c r="G126" s="21" t="s">
        <v>138</v>
      </c>
      <c r="H126" s="24">
        <v>3898395</v>
      </c>
      <c r="I126" s="19">
        <f>IFERROR(VLOOKUP(F126&amp;G126,#REF!,8,FALSE),0)</f>
        <v>0</v>
      </c>
      <c r="J126" s="19">
        <f>IFERROR(VLOOKUP(F126&amp;G126,#REF!,14,FALSE),0)</f>
        <v>0</v>
      </c>
      <c r="K126" s="19">
        <f>IFERROR(VLOOKUP(F126&amp;G126,#REF!,19,FALSE),0)</f>
        <v>0</v>
      </c>
    </row>
    <row r="127" spans="1:11" x14ac:dyDescent="0.2">
      <c r="A127" s="12" t="str">
        <f t="shared" si="1"/>
        <v>8192 19 45420 02 0000 150</v>
      </c>
      <c r="B127" s="13">
        <v>819</v>
      </c>
      <c r="C127" s="14" t="s">
        <v>162</v>
      </c>
      <c r="D127" s="17">
        <v>-140456</v>
      </c>
      <c r="F127" s="21">
        <v>840</v>
      </c>
      <c r="G127" s="21" t="s">
        <v>5</v>
      </c>
      <c r="H127" s="24">
        <v>30715900</v>
      </c>
      <c r="I127" s="19">
        <f>IFERROR(VLOOKUP(F127&amp;G127,#REF!,8,FALSE),0)</f>
        <v>0</v>
      </c>
      <c r="J127" s="19">
        <f>IFERROR(VLOOKUP(F127&amp;G127,#REF!,14,FALSE),0)</f>
        <v>0</v>
      </c>
      <c r="K127" s="19">
        <f>IFERROR(VLOOKUP(F127&amp;G127,#REF!,19,FALSE),0)</f>
        <v>0</v>
      </c>
    </row>
    <row r="128" spans="1:11" x14ac:dyDescent="0.2">
      <c r="A128" s="12" t="str">
        <f t="shared" si="1"/>
        <v>8192 19 45390 02 0000 150</v>
      </c>
      <c r="B128" s="13">
        <v>819</v>
      </c>
      <c r="C128" s="13" t="s">
        <v>163</v>
      </c>
      <c r="D128" s="17">
        <v>-1986625.4300000002</v>
      </c>
      <c r="F128" s="21">
        <v>840</v>
      </c>
      <c r="G128" s="21" t="s">
        <v>138</v>
      </c>
      <c r="H128" s="24">
        <v>210728.59</v>
      </c>
      <c r="I128" s="19">
        <f>IFERROR(VLOOKUP(F128&amp;G128,#REF!,8,FALSE),0)</f>
        <v>0</v>
      </c>
      <c r="J128" s="19">
        <f>IFERROR(VLOOKUP(F128&amp;G128,#REF!,14,FALSE),0)</f>
        <v>0</v>
      </c>
      <c r="K128" s="19">
        <f>IFERROR(VLOOKUP(F128&amp;G128,#REF!,19,FALSE),0)</f>
        <v>0</v>
      </c>
    </row>
    <row r="129" spans="1:11" x14ac:dyDescent="0.2">
      <c r="A129" s="12" t="str">
        <f t="shared" si="1"/>
        <v>8212 19 25027 02 0000 150</v>
      </c>
      <c r="B129" s="13">
        <v>821</v>
      </c>
      <c r="C129" s="13" t="s">
        <v>164</v>
      </c>
      <c r="D129" s="17">
        <v>-695332.38</v>
      </c>
      <c r="F129" s="21">
        <v>840</v>
      </c>
      <c r="G129" s="21" t="s">
        <v>143</v>
      </c>
      <c r="H129" s="24">
        <v>1268250</v>
      </c>
      <c r="I129" s="19">
        <f>IFERROR(VLOOKUP(F129&amp;G129,#REF!,8,FALSE),0)</f>
        <v>0</v>
      </c>
      <c r="J129" s="19">
        <f>IFERROR(VLOOKUP(F129&amp;G129,#REF!,14,FALSE),0)</f>
        <v>0</v>
      </c>
      <c r="K129" s="19">
        <f>IFERROR(VLOOKUP(F129&amp;G129,#REF!,19,FALSE),0)</f>
        <v>0</v>
      </c>
    </row>
    <row r="130" spans="1:11" x14ac:dyDescent="0.2">
      <c r="A130" s="12" t="str">
        <f t="shared" si="1"/>
        <v>8212 19 25084 02 0000 150</v>
      </c>
      <c r="B130" s="13">
        <v>821</v>
      </c>
      <c r="C130" s="13" t="s">
        <v>165</v>
      </c>
      <c r="D130" s="17">
        <v>-62946.1</v>
      </c>
      <c r="F130" s="21">
        <v>840</v>
      </c>
      <c r="G130" s="21" t="s">
        <v>179</v>
      </c>
      <c r="H130" s="24">
        <v>-15943567.280000001</v>
      </c>
      <c r="I130" s="19">
        <f>IFERROR(VLOOKUP(F130&amp;G130,#REF!,8,FALSE),0)</f>
        <v>0</v>
      </c>
      <c r="J130" s="19">
        <f>IFERROR(VLOOKUP(F130&amp;G130,#REF!,14,FALSE),0)</f>
        <v>0</v>
      </c>
      <c r="K130" s="19">
        <f>IFERROR(VLOOKUP(F130&amp;G130,#REF!,19,FALSE),0)</f>
        <v>0</v>
      </c>
    </row>
    <row r="131" spans="1:11" x14ac:dyDescent="0.2">
      <c r="A131" s="12" t="str">
        <f t="shared" ref="A131:A155" si="2">B131&amp;C131</f>
        <v>8212 19 25462 02 0000 150</v>
      </c>
      <c r="B131" s="13">
        <v>821</v>
      </c>
      <c r="C131" s="13" t="s">
        <v>166</v>
      </c>
      <c r="D131" s="17">
        <v>-5488.75</v>
      </c>
      <c r="F131" s="21">
        <v>842</v>
      </c>
      <c r="G131" s="21" t="s">
        <v>118</v>
      </c>
      <c r="H131" s="24">
        <v>27649800</v>
      </c>
      <c r="I131" s="19">
        <f>IFERROR(VLOOKUP(F131&amp;G131,#REF!,8,FALSE),0)</f>
        <v>0</v>
      </c>
      <c r="J131" s="19">
        <f>IFERROR(VLOOKUP(F131&amp;G131,#REF!,14,FALSE),0)</f>
        <v>0</v>
      </c>
      <c r="K131" s="19">
        <f>IFERROR(VLOOKUP(F131&amp;G131,#REF!,19,FALSE),0)</f>
        <v>0</v>
      </c>
    </row>
    <row r="132" spans="1:11" x14ac:dyDescent="0.2">
      <c r="A132" s="12" t="str">
        <f t="shared" si="2"/>
        <v>8212 19 35130 02 0000 150</v>
      </c>
      <c r="B132" s="13">
        <v>821</v>
      </c>
      <c r="C132" s="13" t="s">
        <v>167</v>
      </c>
      <c r="D132" s="17">
        <v>-16775.189999999999</v>
      </c>
      <c r="F132" s="21">
        <v>842</v>
      </c>
      <c r="G132" s="21" t="s">
        <v>119</v>
      </c>
      <c r="H132" s="24">
        <v>3095800</v>
      </c>
      <c r="I132" s="19">
        <f>IFERROR(VLOOKUP(F132&amp;G132,#REF!,8,FALSE),0)</f>
        <v>0</v>
      </c>
      <c r="J132" s="19">
        <f>IFERROR(VLOOKUP(F132&amp;G132,#REF!,14,FALSE),0)</f>
        <v>0</v>
      </c>
      <c r="K132" s="19">
        <f>IFERROR(VLOOKUP(F132&amp;G132,#REF!,19,FALSE),0)</f>
        <v>0</v>
      </c>
    </row>
    <row r="133" spans="1:11" x14ac:dyDescent="0.2">
      <c r="A133" s="12" t="str">
        <f t="shared" si="2"/>
        <v>8212 19 35137 02 0000 150</v>
      </c>
      <c r="B133" s="13">
        <v>821</v>
      </c>
      <c r="C133" s="13" t="s">
        <v>168</v>
      </c>
      <c r="D133" s="17">
        <v>-10285683.98</v>
      </c>
      <c r="F133" s="21">
        <v>842</v>
      </c>
      <c r="G133" s="21" t="s">
        <v>138</v>
      </c>
      <c r="H133" s="24">
        <v>200</v>
      </c>
      <c r="I133" s="19">
        <f>IFERROR(VLOOKUP(F133&amp;G133,#REF!,8,FALSE),0)</f>
        <v>0</v>
      </c>
      <c r="J133" s="19">
        <f>IFERROR(VLOOKUP(F133&amp;G133,#REF!,14,FALSE),0)</f>
        <v>0</v>
      </c>
      <c r="K133" s="19">
        <f>IFERROR(VLOOKUP(F133&amp;G133,#REF!,19,FALSE),0)</f>
        <v>0</v>
      </c>
    </row>
    <row r="134" spans="1:11" x14ac:dyDescent="0.2">
      <c r="A134" s="12" t="str">
        <f t="shared" si="2"/>
        <v>8212 19 35194 02 0000 150</v>
      </c>
      <c r="B134" s="13">
        <v>821</v>
      </c>
      <c r="C134" s="13" t="s">
        <v>169</v>
      </c>
      <c r="D134" s="17">
        <v>-1479.41</v>
      </c>
      <c r="F134" s="21">
        <v>842</v>
      </c>
      <c r="G134" s="21" t="s">
        <v>144</v>
      </c>
      <c r="H134" s="24">
        <v>10145.51</v>
      </c>
      <c r="I134" s="19">
        <f>IFERROR(VLOOKUP(F134&amp;G134,#REF!,8,FALSE),0)</f>
        <v>0</v>
      </c>
      <c r="J134" s="19">
        <f>IFERROR(VLOOKUP(F134&amp;G134,#REF!,14,FALSE),0)</f>
        <v>0</v>
      </c>
      <c r="K134" s="19">
        <f>IFERROR(VLOOKUP(F134&amp;G134,#REF!,19,FALSE),0)</f>
        <v>0</v>
      </c>
    </row>
    <row r="135" spans="1:11" x14ac:dyDescent="0.2">
      <c r="A135" s="12" t="str">
        <f t="shared" si="2"/>
        <v>8212 19 35220 02 0000 150</v>
      </c>
      <c r="B135" s="13">
        <v>821</v>
      </c>
      <c r="C135" s="13" t="s">
        <v>170</v>
      </c>
      <c r="D135" s="17">
        <v>-1393.43</v>
      </c>
      <c r="F135" s="21">
        <v>842</v>
      </c>
      <c r="G135" s="21" t="s">
        <v>180</v>
      </c>
      <c r="H135" s="24">
        <v>-10145.51</v>
      </c>
      <c r="I135" s="19">
        <f>IFERROR(VLOOKUP(F135&amp;G135,#REF!,8,FALSE),0)</f>
        <v>0</v>
      </c>
      <c r="J135" s="19">
        <f>IFERROR(VLOOKUP(F135&amp;G135,#REF!,14,FALSE),0)</f>
        <v>0</v>
      </c>
      <c r="K135" s="19">
        <f>IFERROR(VLOOKUP(F135&amp;G135,#REF!,19,FALSE),0)</f>
        <v>0</v>
      </c>
    </row>
    <row r="136" spans="1:11" x14ac:dyDescent="0.2">
      <c r="A136" s="12" t="str">
        <f t="shared" si="2"/>
        <v>8212 19 35250 02 0000 150</v>
      </c>
      <c r="B136" s="13">
        <v>821</v>
      </c>
      <c r="C136" s="13" t="s">
        <v>171</v>
      </c>
      <c r="D136" s="17">
        <v>-1140831.3400000001</v>
      </c>
      <c r="F136" s="21" t="s">
        <v>96</v>
      </c>
      <c r="G136" s="22"/>
      <c r="H136" s="24">
        <v>30524446913.160004</v>
      </c>
      <c r="I136" s="19"/>
    </row>
    <row r="137" spans="1:11" x14ac:dyDescent="0.2">
      <c r="A137" s="12" t="str">
        <f t="shared" si="2"/>
        <v>8212 19 35260 02 0000 150</v>
      </c>
      <c r="B137" s="13">
        <v>821</v>
      </c>
      <c r="C137" s="13" t="s">
        <v>172</v>
      </c>
      <c r="D137" s="17">
        <v>-11473.52</v>
      </c>
      <c r="F137" s="22"/>
      <c r="G137" s="22" t="s">
        <v>181</v>
      </c>
      <c r="H137" s="19">
        <v>0</v>
      </c>
      <c r="I137" s="19">
        <f>IFERROR(VLOOKUP(F137&amp;G137,#REF!,8,FALSE),0)</f>
        <v>0</v>
      </c>
      <c r="J137" s="19">
        <f>IFERROR(VLOOKUP(F137&amp;G137,#REF!,14,FALSE),0)</f>
        <v>0</v>
      </c>
      <c r="K137" s="19">
        <f>IFERROR(VLOOKUP(F137&amp;G137,#REF!,19,FALSE),0)</f>
        <v>0</v>
      </c>
    </row>
    <row r="138" spans="1:11" x14ac:dyDescent="0.2">
      <c r="A138" s="12" t="str">
        <f t="shared" si="2"/>
        <v>8212 19 35270 02 0000 150</v>
      </c>
      <c r="B138" s="13">
        <v>821</v>
      </c>
      <c r="C138" s="13" t="s">
        <v>173</v>
      </c>
      <c r="D138" s="17">
        <v>-9569.4599999999991</v>
      </c>
      <c r="F138" s="22"/>
      <c r="G138" s="22" t="s">
        <v>182</v>
      </c>
      <c r="H138" s="19">
        <v>0</v>
      </c>
      <c r="I138" s="19">
        <f>IFERROR(VLOOKUP(F138&amp;G138,#REF!,8,FALSE),0)</f>
        <v>0</v>
      </c>
      <c r="J138" s="19">
        <f>IFERROR(VLOOKUP(F138&amp;G138,#REF!,14,FALSE),0)</f>
        <v>0</v>
      </c>
      <c r="K138" s="19">
        <f>IFERROR(VLOOKUP(F138&amp;G138,#REF!,19,FALSE),0)</f>
        <v>0</v>
      </c>
    </row>
    <row r="139" spans="1:11" x14ac:dyDescent="0.2">
      <c r="A139" s="12" t="str">
        <f t="shared" si="2"/>
        <v>8212 19 35380 02 0000 150</v>
      </c>
      <c r="B139" s="13">
        <v>821</v>
      </c>
      <c r="C139" s="13" t="s">
        <v>174</v>
      </c>
      <c r="D139" s="17">
        <v>-178486.94999999998</v>
      </c>
      <c r="F139" s="22"/>
      <c r="G139" s="22" t="s">
        <v>183</v>
      </c>
      <c r="H139" s="19">
        <v>0</v>
      </c>
      <c r="I139" s="19">
        <f>IFERROR(VLOOKUP(F139&amp;G139,#REF!,8,FALSE),0)</f>
        <v>0</v>
      </c>
      <c r="J139" s="19">
        <f>IFERROR(VLOOKUP(F139&amp;G139,#REF!,14,FALSE),0)</f>
        <v>0</v>
      </c>
      <c r="K139" s="19">
        <f>IFERROR(VLOOKUP(F139&amp;G139,#REF!,19,FALSE),0)</f>
        <v>0</v>
      </c>
    </row>
    <row r="140" spans="1:11" x14ac:dyDescent="0.2">
      <c r="A140" s="12" t="str">
        <f t="shared" si="2"/>
        <v>8212 19 45612 02 0000 150</v>
      </c>
      <c r="B140" s="13">
        <v>821</v>
      </c>
      <c r="C140" s="13" t="s">
        <v>175</v>
      </c>
      <c r="D140" s="17">
        <v>-1110731</v>
      </c>
      <c r="F140" s="22"/>
      <c r="G140" s="22" t="s">
        <v>184</v>
      </c>
      <c r="H140" s="19">
        <v>0</v>
      </c>
      <c r="I140" s="19">
        <f>IFERROR(VLOOKUP(F140&amp;G140,#REF!,8,FALSE),0)</f>
        <v>0</v>
      </c>
      <c r="J140" s="19">
        <f>IFERROR(VLOOKUP(F140&amp;G140,#REF!,14,FALSE),0)</f>
        <v>0</v>
      </c>
      <c r="K140" s="19">
        <f>IFERROR(VLOOKUP(F140&amp;G140,#REF!,19,FALSE),0)</f>
        <v>0</v>
      </c>
    </row>
    <row r="141" spans="1:11" x14ac:dyDescent="0.2">
      <c r="A141" s="12" t="str">
        <f t="shared" si="2"/>
        <v>8252 19 90000 02 0000 150</v>
      </c>
      <c r="B141" s="13">
        <v>825</v>
      </c>
      <c r="C141" s="13" t="s">
        <v>160</v>
      </c>
      <c r="D141" s="17">
        <v>-188790.49</v>
      </c>
      <c r="F141" s="22"/>
      <c r="G141" s="22" t="s">
        <v>185</v>
      </c>
      <c r="H141" s="19">
        <v>0</v>
      </c>
      <c r="I141" s="19">
        <f>IFERROR(VLOOKUP(F141&amp;G141,#REF!,8,FALSE),0)</f>
        <v>0</v>
      </c>
      <c r="J141" s="19">
        <f>IFERROR(VLOOKUP(F141&amp;G141,#REF!,14,FALSE),0)</f>
        <v>0</v>
      </c>
      <c r="K141" s="19">
        <f>IFERROR(VLOOKUP(F141&amp;G141,#REF!,19,FALSE),0)</f>
        <v>0</v>
      </c>
    </row>
    <row r="142" spans="1:11" x14ac:dyDescent="0.2">
      <c r="A142" s="12" t="str">
        <f t="shared" si="2"/>
        <v>8322 19 35290 02 0000 150</v>
      </c>
      <c r="B142" s="13">
        <v>832</v>
      </c>
      <c r="C142" s="14" t="s">
        <v>176</v>
      </c>
      <c r="D142" s="17">
        <v>-214575.32</v>
      </c>
      <c r="F142" s="22"/>
      <c r="G142" s="22" t="s">
        <v>186</v>
      </c>
      <c r="H142" s="19">
        <v>0</v>
      </c>
      <c r="I142" s="19">
        <f>IFERROR(VLOOKUP(F142&amp;G142,#REF!,8,FALSE),0)</f>
        <v>0</v>
      </c>
      <c r="J142" s="19">
        <f>IFERROR(VLOOKUP(F142&amp;G142,#REF!,14,FALSE),0)</f>
        <v>0</v>
      </c>
      <c r="K142" s="19">
        <f>IFERROR(VLOOKUP(F142&amp;G142,#REF!,19,FALSE),0)</f>
        <v>0</v>
      </c>
    </row>
    <row r="143" spans="1:11" x14ac:dyDescent="0.2">
      <c r="A143" s="12" t="str">
        <f t="shared" si="2"/>
        <v>8322 19 35290 02 0000 150</v>
      </c>
      <c r="B143" s="13">
        <v>832</v>
      </c>
      <c r="C143" s="14" t="s">
        <v>176</v>
      </c>
      <c r="D143" s="17">
        <v>-103124.7</v>
      </c>
      <c r="F143" s="22"/>
      <c r="G143" s="22" t="s">
        <v>187</v>
      </c>
      <c r="H143" s="19">
        <v>0</v>
      </c>
      <c r="I143" s="19">
        <f>IFERROR(VLOOKUP(F143&amp;G143,#REF!,8,FALSE),0)</f>
        <v>0</v>
      </c>
      <c r="J143" s="19">
        <f>IFERROR(VLOOKUP(F143&amp;G143,#REF!,14,FALSE),0)</f>
        <v>0</v>
      </c>
      <c r="K143" s="19">
        <f>IFERROR(VLOOKUP(F143&amp;G143,#REF!,19,FALSE),0)</f>
        <v>0</v>
      </c>
    </row>
    <row r="144" spans="1:11" x14ac:dyDescent="0.2">
      <c r="A144" s="12" t="str">
        <f t="shared" si="2"/>
        <v>8322 19 25470 02 0000 150</v>
      </c>
      <c r="B144" s="13">
        <v>832</v>
      </c>
      <c r="C144" s="14" t="s">
        <v>177</v>
      </c>
      <c r="D144" s="17">
        <v>-223082.03</v>
      </c>
      <c r="F144" s="22"/>
      <c r="G144" s="22" t="s">
        <v>188</v>
      </c>
      <c r="H144" s="19">
        <v>0</v>
      </c>
      <c r="I144" s="19">
        <f>IFERROR(VLOOKUP(F144&amp;G144,#REF!,8,FALSE),0)</f>
        <v>0</v>
      </c>
      <c r="J144" s="19">
        <f>IFERROR(VLOOKUP(F144&amp;G144,#REF!,14,FALSE),0)</f>
        <v>0</v>
      </c>
      <c r="K144" s="19">
        <f>IFERROR(VLOOKUP(F144&amp;G144,#REF!,19,FALSE),0)</f>
        <v>0</v>
      </c>
    </row>
    <row r="145" spans="1:11" x14ac:dyDescent="0.2">
      <c r="A145" s="12" t="str">
        <f t="shared" si="2"/>
        <v>8362 19 35129 02 0000 150</v>
      </c>
      <c r="B145" s="13">
        <v>836</v>
      </c>
      <c r="C145" s="14" t="s">
        <v>178</v>
      </c>
      <c r="D145" s="17">
        <v>-3398.34</v>
      </c>
      <c r="F145" s="22"/>
      <c r="G145" s="22" t="s">
        <v>189</v>
      </c>
      <c r="H145" s="19">
        <v>0</v>
      </c>
      <c r="I145" s="19">
        <f>IFERROR(VLOOKUP(F145&amp;G145,#REF!,8,FALSE),0)</f>
        <v>0</v>
      </c>
      <c r="J145" s="19">
        <f>IFERROR(VLOOKUP(F145&amp;G145,#REF!,14,FALSE),0)</f>
        <v>0</v>
      </c>
      <c r="K145" s="19">
        <f>IFERROR(VLOOKUP(F145&amp;G145,#REF!,19,FALSE),0)</f>
        <v>0</v>
      </c>
    </row>
    <row r="146" spans="1:11" x14ac:dyDescent="0.2">
      <c r="A146" s="12" t="str">
        <f t="shared" si="2"/>
        <v>8402 19 25064 02 0000 150</v>
      </c>
      <c r="B146" s="13">
        <v>840</v>
      </c>
      <c r="C146" s="13" t="s">
        <v>179</v>
      </c>
      <c r="D146" s="17">
        <v>-1268250</v>
      </c>
      <c r="F146" s="22"/>
      <c r="G146" s="22" t="s">
        <v>190</v>
      </c>
      <c r="H146" s="19">
        <v>0</v>
      </c>
      <c r="I146" s="19">
        <f>IFERROR(VLOOKUP(F146&amp;G146,#REF!,8,FALSE),0)</f>
        <v>0</v>
      </c>
      <c r="J146" s="19">
        <f>IFERROR(VLOOKUP(F146&amp;G146,#REF!,14,FALSE),0)</f>
        <v>0</v>
      </c>
      <c r="K146" s="19">
        <f>IFERROR(VLOOKUP(F146&amp;G146,#REF!,19,FALSE),0)</f>
        <v>0</v>
      </c>
    </row>
    <row r="147" spans="1:11" x14ac:dyDescent="0.2">
      <c r="A147" s="12" t="str">
        <f t="shared" si="2"/>
        <v>8402 19 25064 02 0000 150</v>
      </c>
      <c r="B147" s="13">
        <v>840</v>
      </c>
      <c r="C147" s="13" t="s">
        <v>179</v>
      </c>
      <c r="D147" s="17">
        <v>-100000</v>
      </c>
      <c r="F147" s="22"/>
      <c r="G147" s="22" t="s">
        <v>191</v>
      </c>
      <c r="H147" s="19">
        <v>0</v>
      </c>
      <c r="I147" s="19">
        <f>IFERROR(VLOOKUP(F147&amp;G147,#REF!,8,FALSE),0)</f>
        <v>0</v>
      </c>
      <c r="J147" s="19">
        <f>IFERROR(VLOOKUP(F147&amp;G147,#REF!,14,FALSE),0)</f>
        <v>0</v>
      </c>
      <c r="K147" s="19">
        <f>IFERROR(VLOOKUP(F147&amp;G147,#REF!,19,FALSE),0)</f>
        <v>0</v>
      </c>
    </row>
    <row r="148" spans="1:11" x14ac:dyDescent="0.2">
      <c r="A148" s="12" t="str">
        <f t="shared" si="2"/>
        <v>8402 19 25064 02 0000 150</v>
      </c>
      <c r="B148" s="13">
        <v>840</v>
      </c>
      <c r="C148" s="13" t="s">
        <v>179</v>
      </c>
      <c r="D148" s="17">
        <v>-300000</v>
      </c>
      <c r="F148" s="22"/>
      <c r="G148" s="22" t="s">
        <v>192</v>
      </c>
      <c r="H148" s="19">
        <v>0</v>
      </c>
      <c r="I148" s="19">
        <f>IFERROR(VLOOKUP(F148&amp;G148,#REF!,8,FALSE),0)</f>
        <v>0</v>
      </c>
      <c r="J148" s="19">
        <f>IFERROR(VLOOKUP(F148&amp;G148,#REF!,14,FALSE),0)</f>
        <v>0</v>
      </c>
      <c r="K148" s="19">
        <f>IFERROR(VLOOKUP(F148&amp;G148,#REF!,19,FALSE),0)</f>
        <v>0</v>
      </c>
    </row>
    <row r="149" spans="1:11" x14ac:dyDescent="0.2">
      <c r="A149" s="12" t="str">
        <f t="shared" si="2"/>
        <v>8402 19 25064 02 0000 150</v>
      </c>
      <c r="B149" s="13">
        <v>840</v>
      </c>
      <c r="C149" s="13" t="s">
        <v>179</v>
      </c>
      <c r="D149" s="17">
        <v>-193643</v>
      </c>
      <c r="F149" s="22"/>
      <c r="G149" s="22" t="s">
        <v>193</v>
      </c>
      <c r="H149" s="19">
        <v>0</v>
      </c>
      <c r="I149" s="19">
        <f>IFERROR(VLOOKUP(F149&amp;G149,#REF!,8,FALSE),0)</f>
        <v>0</v>
      </c>
      <c r="J149" s="19">
        <f>IFERROR(VLOOKUP(F149&amp;G149,#REF!,14,FALSE),0)</f>
        <v>0</v>
      </c>
      <c r="K149" s="19">
        <f>IFERROR(VLOOKUP(F149&amp;G149,#REF!,19,FALSE),0)</f>
        <v>0</v>
      </c>
    </row>
    <row r="150" spans="1:11" x14ac:dyDescent="0.2">
      <c r="A150" s="12" t="str">
        <f t="shared" si="2"/>
        <v>8402 19 25064 02 0000 150</v>
      </c>
      <c r="B150" s="13">
        <v>840</v>
      </c>
      <c r="C150" s="13" t="s">
        <v>179</v>
      </c>
      <c r="D150" s="17">
        <v>-3051.72</v>
      </c>
      <c r="F150" s="22"/>
      <c r="G150" s="22" t="s">
        <v>194</v>
      </c>
      <c r="H150" s="19">
        <v>0</v>
      </c>
      <c r="I150" s="19">
        <f>IFERROR(VLOOKUP(F150&amp;G150,#REF!,8,FALSE),0)</f>
        <v>0</v>
      </c>
      <c r="J150" s="19">
        <f>IFERROR(VLOOKUP(F150&amp;G150,#REF!,14,FALSE),0)</f>
        <v>0</v>
      </c>
      <c r="K150" s="19">
        <f>IFERROR(VLOOKUP(F150&amp;G150,#REF!,19,FALSE),0)</f>
        <v>0</v>
      </c>
    </row>
    <row r="151" spans="1:11" x14ac:dyDescent="0.2">
      <c r="A151" s="12" t="str">
        <f t="shared" si="2"/>
        <v>8402 19 25064 02 0000 150</v>
      </c>
      <c r="B151" s="13">
        <v>840</v>
      </c>
      <c r="C151" s="13" t="s">
        <v>179</v>
      </c>
      <c r="D151" s="17">
        <v>-15195</v>
      </c>
      <c r="F151" s="22"/>
      <c r="G151" s="22" t="s">
        <v>195</v>
      </c>
      <c r="H151" s="19">
        <v>0</v>
      </c>
      <c r="I151" s="19">
        <f>IFERROR(VLOOKUP(F151&amp;G151,#REF!,8,FALSE),0)</f>
        <v>0</v>
      </c>
      <c r="J151" s="19">
        <f>IFERROR(VLOOKUP(F151&amp;G151,#REF!,14,FALSE),0)</f>
        <v>0</v>
      </c>
      <c r="K151" s="19">
        <f>IFERROR(VLOOKUP(F151&amp;G151,#REF!,19,FALSE),0)</f>
        <v>0</v>
      </c>
    </row>
    <row r="152" spans="1:11" x14ac:dyDescent="0.2">
      <c r="A152" s="12" t="str">
        <f t="shared" si="2"/>
        <v>8402 19 25064 02 0000 150</v>
      </c>
      <c r="B152" s="13">
        <v>840</v>
      </c>
      <c r="C152" s="13" t="s">
        <v>179</v>
      </c>
      <c r="D152" s="17">
        <v>-1014381.58</v>
      </c>
      <c r="F152" s="22"/>
      <c r="G152" s="22" t="s">
        <v>196</v>
      </c>
      <c r="H152" s="19">
        <v>0</v>
      </c>
      <c r="I152" s="19">
        <f>IFERROR(VLOOKUP(F152&amp;G152,#REF!,8,FALSE),0)</f>
        <v>0</v>
      </c>
      <c r="J152" s="19">
        <f>IFERROR(VLOOKUP(F152&amp;G152,#REF!,14,FALSE),0)</f>
        <v>0</v>
      </c>
      <c r="K152" s="19">
        <f>IFERROR(VLOOKUP(F152&amp;G152,#REF!,19,FALSE),0)</f>
        <v>0</v>
      </c>
    </row>
    <row r="153" spans="1:11" x14ac:dyDescent="0.2">
      <c r="A153" s="12" t="str">
        <f t="shared" si="2"/>
        <v>8402 19 25064 02 0000 150</v>
      </c>
      <c r="B153" s="13">
        <v>840</v>
      </c>
      <c r="C153" s="13" t="s">
        <v>179</v>
      </c>
      <c r="D153" s="17">
        <v>-13049045.98</v>
      </c>
      <c r="F153" s="22"/>
      <c r="G153" s="22" t="s">
        <v>197</v>
      </c>
      <c r="H153" s="19">
        <v>0</v>
      </c>
      <c r="I153" s="19">
        <f>IFERROR(VLOOKUP(F153&amp;G153,#REF!,8,FALSE),0)</f>
        <v>0</v>
      </c>
      <c r="J153" s="19">
        <f>IFERROR(VLOOKUP(F153&amp;G153,#REF!,14,FALSE),0)</f>
        <v>0</v>
      </c>
      <c r="K153" s="19">
        <f>IFERROR(VLOOKUP(F153&amp;G153,#REF!,19,FALSE),0)</f>
        <v>0</v>
      </c>
    </row>
    <row r="154" spans="1:11" x14ac:dyDescent="0.2">
      <c r="A154" s="12" t="str">
        <f t="shared" si="2"/>
        <v>8422 19 35118 02 0000 150</v>
      </c>
      <c r="B154" s="13">
        <v>842</v>
      </c>
      <c r="C154" s="13" t="s">
        <v>180</v>
      </c>
      <c r="D154" s="17">
        <v>-3549.22</v>
      </c>
      <c r="G154" s="22" t="s">
        <v>198</v>
      </c>
      <c r="H154" s="19">
        <v>0</v>
      </c>
      <c r="I154" s="19">
        <f>IFERROR(VLOOKUP(F154&amp;G154,#REF!,8,FALSE),0)</f>
        <v>0</v>
      </c>
      <c r="J154" s="19">
        <f>IFERROR(VLOOKUP(F154&amp;G154,#REF!,14,FALSE),0)</f>
        <v>0</v>
      </c>
      <c r="K154" s="19">
        <f>IFERROR(VLOOKUP(F154&amp;G154,#REF!,19,FALSE),0)</f>
        <v>0</v>
      </c>
    </row>
    <row r="155" spans="1:11" x14ac:dyDescent="0.2">
      <c r="A155" s="12" t="str">
        <f t="shared" si="2"/>
        <v>8422 19 35118 02 0000 150</v>
      </c>
      <c r="B155" s="13">
        <v>842</v>
      </c>
      <c r="C155" s="13" t="s">
        <v>180</v>
      </c>
      <c r="D155" s="17">
        <v>-6596.29</v>
      </c>
      <c r="G155" s="22" t="s">
        <v>199</v>
      </c>
      <c r="H155" s="19">
        <v>0</v>
      </c>
      <c r="I155" s="19">
        <f>IFERROR(VLOOKUP(F155&amp;G155,#REF!,8,FALSE),0)</f>
        <v>0</v>
      </c>
      <c r="J155" s="19">
        <f>IFERROR(VLOOKUP(F155&amp;G155,#REF!,14,FALSE),0)</f>
        <v>0</v>
      </c>
      <c r="K155" s="19">
        <f>IFERROR(VLOOKUP(F155&amp;G155,#REF!,19,FALSE),0)</f>
        <v>0</v>
      </c>
    </row>
    <row r="156" spans="1:11" x14ac:dyDescent="0.2">
      <c r="G156" s="22" t="s">
        <v>199</v>
      </c>
      <c r="H156" s="19">
        <v>0</v>
      </c>
      <c r="I156" s="19">
        <v>14024600</v>
      </c>
      <c r="J156" s="19">
        <f>IFERROR(VLOOKUP(F156&amp;G156,#REF!,14,FALSE),0)</f>
        <v>0</v>
      </c>
      <c r="K156" s="19">
        <f>IFERROR(VLOOKUP(F156&amp;G156,#REF!,19,FALSE),0)</f>
        <v>0</v>
      </c>
    </row>
    <row r="157" spans="1:11" x14ac:dyDescent="0.2">
      <c r="G157" s="22" t="s">
        <v>200</v>
      </c>
      <c r="H157" s="19">
        <v>0</v>
      </c>
      <c r="I157" s="19">
        <f>IFERROR(VLOOKUP(F157&amp;G157,#REF!,8,FALSE),0)</f>
        <v>0</v>
      </c>
      <c r="J157" s="19">
        <f>IFERROR(VLOOKUP(F157&amp;G157,#REF!,14,FALSE),0)</f>
        <v>0</v>
      </c>
      <c r="K157" s="19">
        <f>IFERROR(VLOOKUP(F157&amp;G157,#REF!,19,FALSE),0)</f>
        <v>0</v>
      </c>
    </row>
    <row r="158" spans="1:11" x14ac:dyDescent="0.2">
      <c r="G158" s="22" t="s">
        <v>201</v>
      </c>
      <c r="H158" s="19">
        <v>0</v>
      </c>
      <c r="I158" s="19">
        <v>6900000</v>
      </c>
      <c r="J158" s="19">
        <f>IFERROR(VLOOKUP(F158&amp;G158,#REF!,14,FALSE),0)</f>
        <v>0</v>
      </c>
      <c r="K158" s="19">
        <f>IFERROR(VLOOKUP(F158&amp;G158,#REF!,19,FALSE),0)</f>
        <v>0</v>
      </c>
    </row>
    <row r="159" spans="1:11" x14ac:dyDescent="0.2">
      <c r="G159" s="22" t="s">
        <v>201</v>
      </c>
      <c r="H159" s="19">
        <v>0</v>
      </c>
      <c r="I159" s="19">
        <v>6900000</v>
      </c>
      <c r="J159" s="19">
        <f>IFERROR(VLOOKUP(F159&amp;G159,#REF!,14,FALSE),0)</f>
        <v>0</v>
      </c>
      <c r="K159" s="19">
        <f>IFERROR(VLOOKUP(F159&amp;G159,#REF!,19,FALSE),0)</f>
        <v>0</v>
      </c>
    </row>
    <row r="160" spans="1:11" x14ac:dyDescent="0.2">
      <c r="G160" s="22" t="s">
        <v>201</v>
      </c>
      <c r="H160" s="19">
        <v>0</v>
      </c>
      <c r="I160" s="19">
        <v>9988000</v>
      </c>
      <c r="J160" s="19">
        <f>IFERROR(VLOOKUP(F160&amp;G160,#REF!,14,FALSE),0)</f>
        <v>0</v>
      </c>
      <c r="K160" s="19">
        <f>IFERROR(VLOOKUP(F160&amp;G160,#REF!,19,FALSE),0)</f>
        <v>0</v>
      </c>
    </row>
    <row r="161" spans="7:11" x14ac:dyDescent="0.2">
      <c r="G161" s="22" t="s">
        <v>201</v>
      </c>
      <c r="H161" s="19">
        <v>0</v>
      </c>
      <c r="I161" s="19">
        <v>800400</v>
      </c>
      <c r="J161" s="19">
        <f>IFERROR(VLOOKUP(F161&amp;G161,#REF!,14,FALSE),0)</f>
        <v>0</v>
      </c>
      <c r="K161" s="19">
        <f>IFERROR(VLOOKUP(F161&amp;G161,#REF!,19,FALSE),0)</f>
        <v>0</v>
      </c>
    </row>
    <row r="162" spans="7:11" x14ac:dyDescent="0.2">
      <c r="G162" s="22" t="s">
        <v>201</v>
      </c>
      <c r="H162" s="19">
        <v>0</v>
      </c>
      <c r="I162" s="19">
        <v>4255000</v>
      </c>
      <c r="J162" s="19">
        <f>IFERROR(VLOOKUP(F162&amp;G162,#REF!,14,FALSE),0)</f>
        <v>0</v>
      </c>
      <c r="K162" s="19">
        <f>IFERROR(VLOOKUP(F162&amp;G162,#REF!,19,FALSE),0)</f>
        <v>0</v>
      </c>
    </row>
    <row r="163" spans="7:11" x14ac:dyDescent="0.2">
      <c r="G163" s="22" t="s">
        <v>202</v>
      </c>
      <c r="H163" s="19">
        <v>0</v>
      </c>
      <c r="I163" s="19">
        <f>IFERROR(VLOOKUP(F163&amp;G163,#REF!,8,FALSE),0)</f>
        <v>0</v>
      </c>
      <c r="J163" s="19">
        <f>IFERROR(VLOOKUP(F163&amp;G163,#REF!,14,FALSE),0)</f>
        <v>0</v>
      </c>
      <c r="K163" s="19">
        <f>IFERROR(VLOOKUP(F163&amp;G163,#REF!,19,FALSE),0)</f>
        <v>0</v>
      </c>
    </row>
    <row r="164" spans="7:11" x14ac:dyDescent="0.2">
      <c r="G164" s="22" t="s">
        <v>203</v>
      </c>
      <c r="H164" s="19">
        <v>0</v>
      </c>
      <c r="I164" s="19">
        <f>IFERROR(VLOOKUP(F164&amp;G164,#REF!,8,FALSE),0)</f>
        <v>0</v>
      </c>
      <c r="J164" s="19">
        <f>IFERROR(VLOOKUP(F164&amp;G164,#REF!,14,FALSE),0)</f>
        <v>0</v>
      </c>
      <c r="K164" s="19">
        <f>IFERROR(VLOOKUP(F164&amp;G164,#REF!,19,FALSE),0)</f>
        <v>0</v>
      </c>
    </row>
    <row r="165" spans="7:11" x14ac:dyDescent="0.2">
      <c r="G165" s="22" t="s">
        <v>204</v>
      </c>
      <c r="H165" s="19">
        <v>0</v>
      </c>
      <c r="I165" s="19">
        <f>IFERROR(VLOOKUP(F165&amp;G165,#REF!,8,FALSE),0)</f>
        <v>0</v>
      </c>
      <c r="J165" s="19">
        <f>IFERROR(VLOOKUP(F165&amp;G165,#REF!,14,FALSE),0)</f>
        <v>0</v>
      </c>
      <c r="K165" s="19">
        <f>IFERROR(VLOOKUP(F165&amp;G165,#REF!,19,FALSE),0)</f>
        <v>0</v>
      </c>
    </row>
    <row r="166" spans="7:11" x14ac:dyDescent="0.2">
      <c r="G166" s="22" t="s">
        <v>205</v>
      </c>
      <c r="H166" s="19">
        <v>0</v>
      </c>
      <c r="I166" s="19">
        <f>IFERROR(VLOOKUP(F166&amp;G166,#REF!,8,FALSE),0)</f>
        <v>0</v>
      </c>
      <c r="J166" s="19">
        <f>IFERROR(VLOOKUP(F166&amp;G166,#REF!,14,FALSE),0)</f>
        <v>0</v>
      </c>
      <c r="K166" s="19">
        <f>IFERROR(VLOOKUP(F166&amp;G166,#REF!,19,FALSE),0)</f>
        <v>0</v>
      </c>
    </row>
    <row r="167" spans="7:11" x14ac:dyDescent="0.2">
      <c r="G167" s="22" t="s">
        <v>206</v>
      </c>
      <c r="H167" s="19">
        <v>0</v>
      </c>
      <c r="I167" s="19">
        <f>IFERROR(VLOOKUP(F167&amp;G167,#REF!,8,FALSE),0)</f>
        <v>0</v>
      </c>
      <c r="J167" s="19">
        <f>IFERROR(VLOOKUP(F167&amp;G167,#REF!,14,FALSE),0)</f>
        <v>0</v>
      </c>
      <c r="K167" s="19">
        <f>IFERROR(VLOOKUP(F167&amp;G167,#REF!,19,FALSE),0)</f>
        <v>0</v>
      </c>
    </row>
    <row r="168" spans="7:11" x14ac:dyDescent="0.2">
      <c r="G168" s="22" t="s">
        <v>207</v>
      </c>
      <c r="H168" s="19">
        <v>0</v>
      </c>
      <c r="I168" s="19">
        <v>1390100</v>
      </c>
      <c r="J168" s="19">
        <v>23549900</v>
      </c>
      <c r="K168" s="19">
        <v>24517400</v>
      </c>
    </row>
    <row r="169" spans="7:11" x14ac:dyDescent="0.2">
      <c r="G169" s="22" t="s">
        <v>207</v>
      </c>
      <c r="H169" s="19">
        <v>0</v>
      </c>
      <c r="I169" s="19">
        <v>21280500</v>
      </c>
      <c r="J169" s="19">
        <v>38795400</v>
      </c>
      <c r="K169" s="19">
        <v>42313600</v>
      </c>
    </row>
    <row r="170" spans="7:11" x14ac:dyDescent="0.2">
      <c r="G170" s="22" t="s">
        <v>208</v>
      </c>
      <c r="H170" s="19">
        <v>0</v>
      </c>
      <c r="I170" s="19">
        <v>605519500</v>
      </c>
      <c r="J170" s="19">
        <f>IFERROR(VLOOKUP(F170&amp;G170,#REF!,14,FALSE),0)</f>
        <v>0</v>
      </c>
      <c r="K170" s="19">
        <f>IFERROR(VLOOKUP(F170&amp;G170,#REF!,19,FALSE),0)</f>
        <v>0</v>
      </c>
    </row>
    <row r="171" spans="7:11" x14ac:dyDescent="0.2">
      <c r="G171" s="22" t="s">
        <v>209</v>
      </c>
      <c r="H171" s="19">
        <v>0</v>
      </c>
      <c r="I171" s="19">
        <v>41449600</v>
      </c>
      <c r="J171" s="19">
        <v>9806700</v>
      </c>
      <c r="K171" s="19">
        <f>IFERROR(VLOOKUP(F171&amp;G171,#REF!,19,FALSE),0)</f>
        <v>0</v>
      </c>
    </row>
    <row r="172" spans="7:11" x14ac:dyDescent="0.2">
      <c r="G172" s="22" t="s">
        <v>209</v>
      </c>
      <c r="H172" s="19">
        <v>0</v>
      </c>
      <c r="I172" s="19">
        <v>576700</v>
      </c>
      <c r="J172" s="19">
        <v>448500</v>
      </c>
      <c r="K172" s="19">
        <v>0</v>
      </c>
    </row>
    <row r="173" spans="7:11" x14ac:dyDescent="0.2">
      <c r="G173" s="22" t="s">
        <v>210</v>
      </c>
      <c r="H173" s="19">
        <v>0</v>
      </c>
      <c r="I173" s="19">
        <f>IFERROR(VLOOKUP(F173&amp;G173,#REF!,8,FALSE),0)</f>
        <v>0</v>
      </c>
      <c r="J173" s="19">
        <f>IFERROR(VLOOKUP(F173&amp;G173,#REF!,14,FALSE),0)</f>
        <v>0</v>
      </c>
      <c r="K173" s="19">
        <f>IFERROR(VLOOKUP(F173&amp;G173,#REF!,19,FALSE),0)</f>
        <v>0</v>
      </c>
    </row>
    <row r="174" spans="7:11" x14ac:dyDescent="0.2">
      <c r="G174" s="22" t="s">
        <v>211</v>
      </c>
      <c r="H174" s="19">
        <v>0</v>
      </c>
      <c r="I174" s="19">
        <f>IFERROR(VLOOKUP(F174&amp;G174,#REF!,8,FALSE),0)</f>
        <v>0</v>
      </c>
      <c r="J174" s="19">
        <f>IFERROR(VLOOKUP(F174&amp;G174,#REF!,14,FALSE),0)</f>
        <v>0</v>
      </c>
      <c r="K174" s="19">
        <f>IFERROR(VLOOKUP(F174&amp;G174,#REF!,19,FALSE),0)</f>
        <v>0</v>
      </c>
    </row>
    <row r="175" spans="7:11" x14ac:dyDescent="0.2">
      <c r="G175" s="22" t="s">
        <v>212</v>
      </c>
      <c r="H175" s="19">
        <v>0</v>
      </c>
      <c r="I175" s="19">
        <f>IFERROR(VLOOKUP(F175&amp;G175,#REF!,8,FALSE),0)</f>
        <v>0</v>
      </c>
      <c r="J175" s="19">
        <f>IFERROR(VLOOKUP(F175&amp;G175,#REF!,14,FALSE),0)</f>
        <v>0</v>
      </c>
      <c r="K175" s="19">
        <f>IFERROR(VLOOKUP(F175&amp;G175,#REF!,19,FALSE),0)</f>
        <v>0</v>
      </c>
    </row>
    <row r="176" spans="7:11" x14ac:dyDescent="0.2">
      <c r="G176" s="22" t="s">
        <v>213</v>
      </c>
      <c r="H176" s="19">
        <v>0</v>
      </c>
      <c r="I176" s="19">
        <f>IFERROR(VLOOKUP(F176&amp;G176,#REF!,8,FALSE),0)</f>
        <v>0</v>
      </c>
      <c r="J176" s="19">
        <f>IFERROR(VLOOKUP(F176&amp;G176,#REF!,14,FALSE),0)</f>
        <v>0</v>
      </c>
      <c r="K176" s="19">
        <f>IFERROR(VLOOKUP(F176&amp;G176,#REF!,19,FALSE),0)</f>
        <v>0</v>
      </c>
    </row>
    <row r="177" spans="7:11" x14ac:dyDescent="0.2">
      <c r="G177" s="22" t="s">
        <v>214</v>
      </c>
      <c r="H177" s="19">
        <v>0</v>
      </c>
      <c r="I177" s="19">
        <f>IFERROR(VLOOKUP(F177&amp;G177,#REF!,8,FALSE),0)</f>
        <v>0</v>
      </c>
      <c r="J177" s="19">
        <f>IFERROR(VLOOKUP(F177&amp;G177,#REF!,14,FALSE),0)</f>
        <v>0</v>
      </c>
      <c r="K177" s="19">
        <f>IFERROR(VLOOKUP(F177&amp;G177,#REF!,19,FALSE),0)</f>
        <v>0</v>
      </c>
    </row>
    <row r="178" spans="7:11" x14ac:dyDescent="0.2">
      <c r="G178" s="22" t="s">
        <v>215</v>
      </c>
      <c r="H178" s="19">
        <v>0</v>
      </c>
      <c r="I178" s="19">
        <f>IFERROR(VLOOKUP(F178&amp;G178,#REF!,8,FALSE),0)</f>
        <v>0</v>
      </c>
      <c r="J178" s="19">
        <f>IFERROR(VLOOKUP(F178&amp;G178,#REF!,14,FALSE),0)</f>
        <v>0</v>
      </c>
      <c r="K178" s="19">
        <f>IFERROR(VLOOKUP(F178&amp;G178,#REF!,19,FALSE),0)</f>
        <v>0</v>
      </c>
    </row>
    <row r="179" spans="7:11" x14ac:dyDescent="0.2">
      <c r="G179" s="22" t="s">
        <v>216</v>
      </c>
      <c r="H179" s="19">
        <v>0</v>
      </c>
      <c r="I179" s="19">
        <f>IFERROR(VLOOKUP(F179&amp;G179,#REF!,8,FALSE),0)</f>
        <v>0</v>
      </c>
      <c r="J179" s="19">
        <f>IFERROR(VLOOKUP(F179&amp;G179,#REF!,14,FALSE),0)</f>
        <v>0</v>
      </c>
      <c r="K179" s="19">
        <f>IFERROR(VLOOKUP(F179&amp;G179,#REF!,19,FALSE),0)</f>
        <v>0</v>
      </c>
    </row>
    <row r="180" spans="7:11" x14ac:dyDescent="0.2">
      <c r="G180" s="22" t="s">
        <v>217</v>
      </c>
      <c r="H180" s="19">
        <v>0</v>
      </c>
      <c r="I180" s="19">
        <f>IFERROR(VLOOKUP(F180&amp;G180,#REF!,8,FALSE),0)</f>
        <v>0</v>
      </c>
      <c r="J180" s="19">
        <f>IFERROR(VLOOKUP(F180&amp;G180,#REF!,14,FALSE),0)</f>
        <v>0</v>
      </c>
      <c r="K180" s="19">
        <f>IFERROR(VLOOKUP(F180&amp;G180,#REF!,19,FALSE),0)</f>
        <v>0</v>
      </c>
    </row>
    <row r="181" spans="7:11" x14ac:dyDescent="0.2">
      <c r="G181" s="22" t="s">
        <v>218</v>
      </c>
      <c r="H181" s="19">
        <v>0</v>
      </c>
      <c r="I181" s="19">
        <f>IFERROR(VLOOKUP(F181&amp;G181,#REF!,8,FALSE),0)</f>
        <v>0</v>
      </c>
      <c r="J181" s="19">
        <f>IFERROR(VLOOKUP(F181&amp;G181,#REF!,14,FALSE),0)</f>
        <v>0</v>
      </c>
      <c r="K181" s="19">
        <f>IFERROR(VLOOKUP(F181&amp;G181,#REF!,19,FALSE),0)</f>
        <v>0</v>
      </c>
    </row>
    <row r="182" spans="7:11" x14ac:dyDescent="0.2">
      <c r="G182" s="22" t="s">
        <v>219</v>
      </c>
      <c r="H182" s="19">
        <v>0</v>
      </c>
      <c r="I182" s="19">
        <f>IFERROR(VLOOKUP(F182&amp;G182,#REF!,8,FALSE),0)</f>
        <v>0</v>
      </c>
      <c r="J182" s="19">
        <f>IFERROR(VLOOKUP(F182&amp;G182,#REF!,14,FALSE),0)</f>
        <v>0</v>
      </c>
      <c r="K182" s="19">
        <f>IFERROR(VLOOKUP(F182&amp;G182,#REF!,19,FALSE),0)</f>
        <v>0</v>
      </c>
    </row>
    <row r="183" spans="7:11" x14ac:dyDescent="0.2">
      <c r="G183" s="22" t="s">
        <v>220</v>
      </c>
      <c r="H183" s="19">
        <v>0</v>
      </c>
      <c r="I183" s="19">
        <f>IFERROR(VLOOKUP(F183&amp;G183,#REF!,8,FALSE),0)</f>
        <v>0</v>
      </c>
      <c r="J183" s="19">
        <f>IFERROR(VLOOKUP(F183&amp;G183,#REF!,14,FALSE),0)</f>
        <v>0</v>
      </c>
      <c r="K183" s="19">
        <f>IFERROR(VLOOKUP(F183&amp;G183,#REF!,19,FALSE),0)</f>
        <v>0</v>
      </c>
    </row>
    <row r="184" spans="7:11" x14ac:dyDescent="0.2">
      <c r="G184" s="22" t="s">
        <v>221</v>
      </c>
      <c r="H184" s="19">
        <v>0</v>
      </c>
      <c r="I184" s="19">
        <f>IFERROR(VLOOKUP(F184&amp;G184,#REF!,8,FALSE),0)</f>
        <v>0</v>
      </c>
      <c r="J184" s="19">
        <f>IFERROR(VLOOKUP(F184&amp;G184,#REF!,14,FALSE),0)</f>
        <v>0</v>
      </c>
      <c r="K184" s="19">
        <f>IFERROR(VLOOKUP(F184&amp;G184,#REF!,19,FALSE),0)</f>
        <v>0</v>
      </c>
    </row>
    <row r="185" spans="7:11" x14ac:dyDescent="0.2">
      <c r="G185" s="22" t="s">
        <v>222</v>
      </c>
      <c r="H185" s="19">
        <v>0</v>
      </c>
      <c r="I185" s="19">
        <f>IFERROR(VLOOKUP(F185&amp;G185,#REF!,8,FALSE),0)</f>
        <v>0</v>
      </c>
      <c r="J185" s="19">
        <f>IFERROR(VLOOKUP(F185&amp;G185,#REF!,14,FALSE),0)</f>
        <v>0</v>
      </c>
      <c r="K185" s="19">
        <f>IFERROR(VLOOKUP(F185&amp;G185,#REF!,19,FALSE),0)</f>
        <v>0</v>
      </c>
    </row>
    <row r="186" spans="7:11" x14ac:dyDescent="0.2">
      <c r="G186" s="22" t="s">
        <v>223</v>
      </c>
      <c r="H186" s="19">
        <v>0</v>
      </c>
      <c r="I186" s="19">
        <f>IFERROR(VLOOKUP(F186&amp;G186,#REF!,8,FALSE),0)</f>
        <v>0</v>
      </c>
      <c r="J186" s="19">
        <f>IFERROR(VLOOKUP(F186&amp;G186,#REF!,14,FALSE),0)</f>
        <v>0</v>
      </c>
      <c r="K186" s="19">
        <f>IFERROR(VLOOKUP(F186&amp;G186,#REF!,19,FALSE),0)</f>
        <v>0</v>
      </c>
    </row>
    <row r="187" spans="7:11" x14ac:dyDescent="0.2">
      <c r="G187" s="22" t="s">
        <v>224</v>
      </c>
      <c r="H187" s="19">
        <v>0</v>
      </c>
      <c r="I187" s="19">
        <f>IFERROR(VLOOKUP(F187&amp;G187,#REF!,8,FALSE),0)</f>
        <v>0</v>
      </c>
      <c r="J187" s="19">
        <f>IFERROR(VLOOKUP(F187&amp;G187,#REF!,14,FALSE),0)</f>
        <v>0</v>
      </c>
      <c r="K187" s="19">
        <f>IFERROR(VLOOKUP(F187&amp;G187,#REF!,19,FALSE),0)</f>
        <v>0</v>
      </c>
    </row>
    <row r="188" spans="7:11" x14ac:dyDescent="0.2">
      <c r="G188" s="22" t="s">
        <v>225</v>
      </c>
      <c r="H188" s="19">
        <v>0</v>
      </c>
      <c r="I188" s="19">
        <f>IFERROR(VLOOKUP(F188&amp;G188,#REF!,8,FALSE),0)</f>
        <v>0</v>
      </c>
      <c r="J188" s="19">
        <f>IFERROR(VLOOKUP(F188&amp;G188,#REF!,14,FALSE),0)</f>
        <v>0</v>
      </c>
      <c r="K188" s="19">
        <f>IFERROR(VLOOKUP(F188&amp;G188,#REF!,19,FALSE),0)</f>
        <v>0</v>
      </c>
    </row>
    <row r="189" spans="7:11" x14ac:dyDescent="0.2">
      <c r="G189" s="22" t="s">
        <v>226</v>
      </c>
      <c r="H189" s="19">
        <v>0</v>
      </c>
      <c r="I189" s="19">
        <f>IFERROR(VLOOKUP(F189&amp;G189,#REF!,8,FALSE),0)</f>
        <v>0</v>
      </c>
      <c r="J189" s="19">
        <f>IFERROR(VLOOKUP(F189&amp;G189,#REF!,14,FALSE),0)</f>
        <v>0</v>
      </c>
      <c r="K189" s="19">
        <f>IFERROR(VLOOKUP(F189&amp;G189,#REF!,19,FALSE),0)</f>
        <v>0</v>
      </c>
    </row>
    <row r="190" spans="7:11" x14ac:dyDescent="0.2">
      <c r="G190" s="22" t="s">
        <v>227</v>
      </c>
      <c r="H190" s="19">
        <v>0</v>
      </c>
      <c r="I190" s="19">
        <f>IFERROR(VLOOKUP(F190&amp;G190,#REF!,8,FALSE),0)</f>
        <v>0</v>
      </c>
      <c r="J190" s="19">
        <f>IFERROR(VLOOKUP(F190&amp;G190,#REF!,14,FALSE),0)</f>
        <v>0</v>
      </c>
      <c r="K190" s="19">
        <f>IFERROR(VLOOKUP(F190&amp;G190,#REF!,19,FALSE),0)</f>
        <v>0</v>
      </c>
    </row>
    <row r="191" spans="7:11" x14ac:dyDescent="0.2">
      <c r="G191" s="22" t="s">
        <v>228</v>
      </c>
      <c r="H191" s="19">
        <v>0</v>
      </c>
      <c r="I191" s="19">
        <f>IFERROR(VLOOKUP(F191&amp;G191,#REF!,8,FALSE),0)</f>
        <v>0</v>
      </c>
      <c r="J191" s="19">
        <f>IFERROR(VLOOKUP(F191&amp;G191,#REF!,14,FALSE),0)</f>
        <v>0</v>
      </c>
      <c r="K191" s="19">
        <f>IFERROR(VLOOKUP(F191&amp;G191,#REF!,19,FALSE),0)</f>
        <v>0</v>
      </c>
    </row>
    <row r="192" spans="7:11" x14ac:dyDescent="0.2">
      <c r="G192" s="22" t="s">
        <v>229</v>
      </c>
      <c r="H192" s="19">
        <v>0</v>
      </c>
      <c r="I192" s="19">
        <f>IFERROR(VLOOKUP(F192&amp;G192,#REF!,8,FALSE),0)</f>
        <v>0</v>
      </c>
      <c r="J192" s="19">
        <f>IFERROR(VLOOKUP(F192&amp;G192,#REF!,14,FALSE),0)</f>
        <v>0</v>
      </c>
      <c r="K192" s="19">
        <f>IFERROR(VLOOKUP(F192&amp;G192,#REF!,19,FALSE),0)</f>
        <v>0</v>
      </c>
    </row>
    <row r="193" spans="7:11" x14ac:dyDescent="0.2">
      <c r="G193" s="22" t="s">
        <v>230</v>
      </c>
      <c r="H193" s="19">
        <v>0</v>
      </c>
      <c r="I193" s="19">
        <f>IFERROR(VLOOKUP(F193&amp;G193,#REF!,8,FALSE),0)</f>
        <v>0</v>
      </c>
      <c r="J193" s="19">
        <f>IFERROR(VLOOKUP(F193&amp;G193,#REF!,14,FALSE),0)</f>
        <v>0</v>
      </c>
      <c r="K193" s="19">
        <f>IFERROR(VLOOKUP(F193&amp;G193,#REF!,19,FALSE),0)</f>
        <v>0</v>
      </c>
    </row>
    <row r="194" spans="7:11" x14ac:dyDescent="0.2">
      <c r="G194" s="22" t="s">
        <v>231</v>
      </c>
      <c r="H194" s="19">
        <v>0</v>
      </c>
      <c r="I194" s="19">
        <f>IFERROR(VLOOKUP(F194&amp;G194,#REF!,8,FALSE),0)</f>
        <v>0</v>
      </c>
      <c r="J194" s="19">
        <f>IFERROR(VLOOKUP(F194&amp;G194,#REF!,14,FALSE),0)</f>
        <v>0</v>
      </c>
      <c r="K194" s="19">
        <f>IFERROR(VLOOKUP(F194&amp;G194,#REF!,19,FALSE),0)</f>
        <v>0</v>
      </c>
    </row>
    <row r="195" spans="7:11" x14ac:dyDescent="0.2">
      <c r="G195" s="22" t="s">
        <v>232</v>
      </c>
      <c r="H195" s="19">
        <v>0</v>
      </c>
      <c r="I195" s="19">
        <f>IFERROR(VLOOKUP(F195&amp;G195,#REF!,8,FALSE),0)</f>
        <v>0</v>
      </c>
      <c r="J195" s="19">
        <f>IFERROR(VLOOKUP(F195&amp;G195,#REF!,14,FALSE),0)</f>
        <v>0</v>
      </c>
      <c r="K195" s="19">
        <f>IFERROR(VLOOKUP(F195&amp;G195,#REF!,19,FALSE),0)</f>
        <v>0</v>
      </c>
    </row>
    <row r="196" spans="7:11" x14ac:dyDescent="0.2">
      <c r="G196" s="22" t="s">
        <v>233</v>
      </c>
      <c r="H196" s="19">
        <v>0</v>
      </c>
      <c r="I196" s="19">
        <f>IFERROR(VLOOKUP(F196&amp;G196,#REF!,8,FALSE),0)</f>
        <v>0</v>
      </c>
      <c r="J196" s="19">
        <f>IFERROR(VLOOKUP(F196&amp;G196,#REF!,14,FALSE),0)</f>
        <v>0</v>
      </c>
      <c r="K196" s="19">
        <f>IFERROR(VLOOKUP(F196&amp;G196,#REF!,19,FALSE),0)</f>
        <v>0</v>
      </c>
    </row>
    <row r="197" spans="7:11" x14ac:dyDescent="0.2">
      <c r="G197" s="22" t="s">
        <v>234</v>
      </c>
      <c r="H197" s="19">
        <v>0</v>
      </c>
      <c r="I197" s="19">
        <f>IFERROR(VLOOKUP(F197&amp;G197,#REF!,8,FALSE),0)</f>
        <v>0</v>
      </c>
      <c r="J197" s="19">
        <f>IFERROR(VLOOKUP(F197&amp;G197,#REF!,14,FALSE),0)</f>
        <v>0</v>
      </c>
      <c r="K197" s="19">
        <f>IFERROR(VLOOKUP(F197&amp;G197,#REF!,19,FALSE),0)</f>
        <v>0</v>
      </c>
    </row>
    <row r="198" spans="7:11" x14ac:dyDescent="0.2">
      <c r="G198" s="22" t="s">
        <v>235</v>
      </c>
      <c r="H198" s="19">
        <v>0</v>
      </c>
      <c r="I198" s="19">
        <f>IFERROR(VLOOKUP(F198&amp;G198,#REF!,8,FALSE),0)</f>
        <v>0</v>
      </c>
      <c r="J198" s="19">
        <f>IFERROR(VLOOKUP(F198&amp;G198,#REF!,14,FALSE),0)</f>
        <v>0</v>
      </c>
      <c r="K198" s="19">
        <f>IFERROR(VLOOKUP(F198&amp;G198,#REF!,19,FALSE),0)</f>
        <v>0</v>
      </c>
    </row>
    <row r="199" spans="7:11" x14ac:dyDescent="0.2">
      <c r="G199" s="22" t="s">
        <v>236</v>
      </c>
      <c r="H199" s="19">
        <v>0</v>
      </c>
      <c r="I199" s="19">
        <f>IFERROR(VLOOKUP(F199&amp;G199,#REF!,8,FALSE),0)</f>
        <v>0</v>
      </c>
      <c r="J199" s="19">
        <f>IFERROR(VLOOKUP(F199&amp;G199,#REF!,14,FALSE),0)</f>
        <v>0</v>
      </c>
      <c r="K199" s="19">
        <f>IFERROR(VLOOKUP(F199&amp;G199,#REF!,19,FALSE),0)</f>
        <v>0</v>
      </c>
    </row>
    <row r="200" spans="7:11" x14ac:dyDescent="0.2">
      <c r="G200" s="22" t="s">
        <v>237</v>
      </c>
      <c r="H200" s="19">
        <v>0</v>
      </c>
      <c r="I200" s="19">
        <f>IFERROR(VLOOKUP(F200&amp;G200,#REF!,8,FALSE),0)</f>
        <v>0</v>
      </c>
      <c r="J200" s="19">
        <f>IFERROR(VLOOKUP(F200&amp;G200,#REF!,14,FALSE),0)</f>
        <v>0</v>
      </c>
      <c r="K200" s="19">
        <f>IFERROR(VLOOKUP(F200&amp;G200,#REF!,19,FALSE),0)</f>
        <v>0</v>
      </c>
    </row>
    <row r="201" spans="7:11" x14ac:dyDescent="0.25">
      <c r="I201" s="25">
        <f>SUM(I3:I200)</f>
        <v>863359300</v>
      </c>
      <c r="J201" s="25">
        <f>SUM(J3:J200)</f>
        <v>211270500</v>
      </c>
      <c r="K201" s="25">
        <f>SUM(K3:K200)</f>
        <v>159032600</v>
      </c>
    </row>
    <row r="204" spans="7:11" x14ac:dyDescent="0.25">
      <c r="I204" s="19">
        <v>26344659870.249996</v>
      </c>
      <c r="J204" s="19">
        <v>20120909484.07</v>
      </c>
      <c r="K204" s="19">
        <v>18923646849.309998</v>
      </c>
    </row>
    <row r="206" spans="7:11" x14ac:dyDescent="0.25">
      <c r="I206" s="19">
        <f>I204-I201</f>
        <v>25481300570.249996</v>
      </c>
      <c r="J206" s="19">
        <f>J204-J201</f>
        <v>19909638984.07</v>
      </c>
      <c r="K206" s="19">
        <f>K204-K201</f>
        <v>18764614249.309998</v>
      </c>
    </row>
  </sheetData>
  <autoFilter ref="B1:D155"/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76"/>
  <sheetViews>
    <sheetView view="pageBreakPreview" zoomScale="85" zoomScaleNormal="85" zoomScaleSheetLayoutView="85" workbookViewId="0">
      <pane ySplit="2" topLeftCell="A3" activePane="bottomLeft" state="frozen"/>
      <selection pane="bottomLeft" activeCell="B90" sqref="B90"/>
    </sheetView>
  </sheetViews>
  <sheetFormatPr defaultRowHeight="15" x14ac:dyDescent="0.25"/>
  <cols>
    <col min="1" max="1" width="5.42578125" customWidth="1"/>
    <col min="2" max="2" width="72" customWidth="1"/>
    <col min="3" max="4" width="20" customWidth="1"/>
    <col min="5" max="6" width="21" customWidth="1"/>
    <col min="7" max="7" width="7.140625" customWidth="1"/>
    <col min="8" max="8" width="20.42578125" customWidth="1"/>
    <col min="9" max="9" width="17" style="48" customWidth="1"/>
  </cols>
  <sheetData>
    <row r="1" spans="1:9" ht="61.5" customHeight="1" x14ac:dyDescent="0.25">
      <c r="A1" s="103" t="s">
        <v>314</v>
      </c>
      <c r="B1" s="103"/>
      <c r="C1" s="103"/>
      <c r="D1" s="103"/>
      <c r="E1" s="103"/>
      <c r="F1" s="103"/>
      <c r="G1" s="103"/>
      <c r="H1" s="103"/>
      <c r="I1" s="103"/>
    </row>
    <row r="2" spans="1:9" ht="61.5" customHeight="1" x14ac:dyDescent="0.25">
      <c r="A2" s="28" t="s">
        <v>0</v>
      </c>
      <c r="B2" s="28" t="s">
        <v>16</v>
      </c>
      <c r="C2" s="30" t="s">
        <v>17</v>
      </c>
      <c r="D2" s="28" t="s">
        <v>18</v>
      </c>
      <c r="E2" s="29" t="s">
        <v>28</v>
      </c>
      <c r="F2" s="29" t="s">
        <v>20</v>
      </c>
      <c r="G2" s="29" t="s">
        <v>19</v>
      </c>
      <c r="H2" s="29" t="s">
        <v>21</v>
      </c>
      <c r="I2" s="29" t="s">
        <v>298</v>
      </c>
    </row>
    <row r="3" spans="1:9" ht="21.75" hidden="1" customHeight="1" x14ac:dyDescent="0.25">
      <c r="A3" s="104" t="s">
        <v>280</v>
      </c>
      <c r="B3" s="104"/>
      <c r="C3" s="104"/>
      <c r="D3" s="104"/>
      <c r="E3" s="104"/>
      <c r="F3" s="104"/>
      <c r="G3" s="104"/>
      <c r="H3" s="104"/>
      <c r="I3" s="104"/>
    </row>
    <row r="4" spans="1:9" ht="42" hidden="1" customHeight="1" x14ac:dyDescent="0.25">
      <c r="A4" s="34">
        <v>808</v>
      </c>
      <c r="B4" s="35" t="s">
        <v>29</v>
      </c>
      <c r="C4" s="36">
        <v>3622410</v>
      </c>
      <c r="D4" s="36">
        <v>3332600</v>
      </c>
      <c r="E4" s="36">
        <v>289810</v>
      </c>
      <c r="F4" s="37">
        <v>0</v>
      </c>
      <c r="G4" s="38">
        <f>E4/(E4+D4)</f>
        <v>8.0004748220107613E-2</v>
      </c>
      <c r="H4" s="39" t="s">
        <v>241</v>
      </c>
      <c r="I4" s="46" t="s">
        <v>299</v>
      </c>
    </row>
    <row r="5" spans="1:9" ht="42" hidden="1" customHeight="1" x14ac:dyDescent="0.25">
      <c r="A5" s="31">
        <v>808</v>
      </c>
      <c r="B5" s="32" t="s">
        <v>51</v>
      </c>
      <c r="C5" s="40">
        <v>51347900</v>
      </c>
      <c r="D5" s="40">
        <v>51347900</v>
      </c>
      <c r="E5" s="40">
        <v>0</v>
      </c>
      <c r="F5" s="33">
        <v>0</v>
      </c>
      <c r="G5" s="41" t="s">
        <v>279</v>
      </c>
      <c r="H5" s="39" t="s">
        <v>297</v>
      </c>
      <c r="I5" s="46" t="s">
        <v>299</v>
      </c>
    </row>
    <row r="6" spans="1:9" ht="18.75" hidden="1" customHeight="1" x14ac:dyDescent="0.25">
      <c r="A6" s="104" t="s">
        <v>281</v>
      </c>
      <c r="B6" s="104"/>
      <c r="C6" s="104"/>
      <c r="D6" s="104"/>
      <c r="E6" s="104"/>
      <c r="F6" s="104"/>
      <c r="G6" s="104"/>
      <c r="H6" s="104"/>
      <c r="I6" s="104"/>
    </row>
    <row r="7" spans="1:9" ht="38.25" hidden="1" x14ac:dyDescent="0.25">
      <c r="A7" s="43">
        <v>811</v>
      </c>
      <c r="B7" s="35" t="s">
        <v>59</v>
      </c>
      <c r="C7" s="36">
        <v>2018200</v>
      </c>
      <c r="D7" s="44">
        <v>1856700</v>
      </c>
      <c r="E7" s="37">
        <v>161500</v>
      </c>
      <c r="F7" s="37">
        <v>0</v>
      </c>
      <c r="G7" s="38">
        <v>8.0021801605390949E-2</v>
      </c>
      <c r="H7" s="39" t="s">
        <v>239</v>
      </c>
      <c r="I7" s="46" t="s">
        <v>299</v>
      </c>
    </row>
    <row r="8" spans="1:9" ht="18.75" hidden="1" customHeight="1" x14ac:dyDescent="0.25">
      <c r="A8" s="104" t="s">
        <v>282</v>
      </c>
      <c r="B8" s="104"/>
      <c r="C8" s="104"/>
      <c r="D8" s="104"/>
      <c r="E8" s="104"/>
      <c r="F8" s="104"/>
      <c r="G8" s="104"/>
      <c r="H8" s="104"/>
      <c r="I8" s="104"/>
    </row>
    <row r="9" spans="1:9" ht="38.25" hidden="1" x14ac:dyDescent="0.25">
      <c r="A9" s="1">
        <v>812</v>
      </c>
      <c r="B9" s="6" t="s">
        <v>52</v>
      </c>
      <c r="C9" s="3">
        <v>59194485</v>
      </c>
      <c r="D9" s="7">
        <v>58602540</v>
      </c>
      <c r="E9" s="3">
        <v>591945</v>
      </c>
      <c r="F9" s="9">
        <v>0</v>
      </c>
      <c r="G9" s="4">
        <v>1.000000253401985E-2</v>
      </c>
      <c r="H9" s="26" t="s">
        <v>273</v>
      </c>
      <c r="I9" s="46" t="s">
        <v>299</v>
      </c>
    </row>
    <row r="10" spans="1:9" ht="42.75" hidden="1" customHeight="1" x14ac:dyDescent="0.25">
      <c r="A10" s="5">
        <v>812</v>
      </c>
      <c r="B10" s="2" t="s">
        <v>67</v>
      </c>
      <c r="C10" s="3">
        <v>376964242</v>
      </c>
      <c r="D10" s="7">
        <v>373194600</v>
      </c>
      <c r="E10" s="9">
        <v>3769642</v>
      </c>
      <c r="F10" s="9">
        <v>0</v>
      </c>
      <c r="G10" s="4">
        <v>9.9999988858359666E-3</v>
      </c>
      <c r="H10" s="26" t="s">
        <v>258</v>
      </c>
      <c r="I10" s="46" t="s">
        <v>299</v>
      </c>
    </row>
    <row r="11" spans="1:9" ht="18.75" hidden="1" customHeight="1" x14ac:dyDescent="0.25">
      <c r="A11" s="104" t="s">
        <v>283</v>
      </c>
      <c r="B11" s="104"/>
      <c r="C11" s="104"/>
      <c r="D11" s="104"/>
      <c r="E11" s="104"/>
      <c r="F11" s="104"/>
      <c r="G11" s="104"/>
      <c r="H11" s="104"/>
      <c r="I11" s="104"/>
    </row>
    <row r="12" spans="1:9" ht="47.25" customHeight="1" x14ac:dyDescent="0.25">
      <c r="A12" s="45">
        <v>814</v>
      </c>
      <c r="B12" s="35" t="s">
        <v>39</v>
      </c>
      <c r="C12" s="36">
        <v>359030000</v>
      </c>
      <c r="D12" s="36">
        <v>317813800</v>
      </c>
      <c r="E12" s="36">
        <f>D12*0.08/0.92</f>
        <v>27635982.608695652</v>
      </c>
      <c r="F12" s="37">
        <v>0</v>
      </c>
      <c r="G12" s="38">
        <v>7.9993315321839398E-2</v>
      </c>
      <c r="H12" s="42" t="s">
        <v>308</v>
      </c>
      <c r="I12" s="46" t="s">
        <v>300</v>
      </c>
    </row>
    <row r="13" spans="1:9" ht="38.25" hidden="1" x14ac:dyDescent="0.25">
      <c r="A13" s="1">
        <v>814</v>
      </c>
      <c r="B13" s="2" t="s">
        <v>40</v>
      </c>
      <c r="C13" s="3">
        <v>158336000</v>
      </c>
      <c r="D13" s="3">
        <v>151876000</v>
      </c>
      <c r="E13" s="3">
        <v>6460000</v>
      </c>
      <c r="F13" s="9">
        <v>0</v>
      </c>
      <c r="G13" s="4">
        <v>4.079931285367825E-2</v>
      </c>
      <c r="H13" s="26" t="s">
        <v>269</v>
      </c>
      <c r="I13" s="46" t="s">
        <v>299</v>
      </c>
    </row>
    <row r="14" spans="1:9" ht="63.75" hidden="1" x14ac:dyDescent="0.25">
      <c r="A14" s="1">
        <v>814</v>
      </c>
      <c r="B14" s="6" t="s">
        <v>41</v>
      </c>
      <c r="C14" s="3">
        <v>35000000</v>
      </c>
      <c r="D14" s="3">
        <v>21000000</v>
      </c>
      <c r="E14" s="3">
        <v>14000000</v>
      </c>
      <c r="F14" s="9">
        <v>0</v>
      </c>
      <c r="G14" s="4">
        <v>0.4</v>
      </c>
      <c r="H14" s="26" t="s">
        <v>270</v>
      </c>
      <c r="I14" s="46" t="s">
        <v>299</v>
      </c>
    </row>
    <row r="15" spans="1:9" ht="42.75" hidden="1" customHeight="1" x14ac:dyDescent="0.25">
      <c r="A15" s="1">
        <v>814</v>
      </c>
      <c r="B15" s="2" t="s">
        <v>43</v>
      </c>
      <c r="C15" s="3">
        <v>105908600</v>
      </c>
      <c r="D15" s="3">
        <v>97380200</v>
      </c>
      <c r="E15" s="3">
        <v>8528400</v>
      </c>
      <c r="F15" s="9">
        <v>0</v>
      </c>
      <c r="G15" s="4">
        <v>8.0526038489792146E-2</v>
      </c>
      <c r="H15" s="26" t="s">
        <v>264</v>
      </c>
      <c r="I15" s="46" t="s">
        <v>299</v>
      </c>
    </row>
    <row r="16" spans="1:9" ht="33" hidden="1" customHeight="1" x14ac:dyDescent="0.25">
      <c r="A16" s="1">
        <v>814</v>
      </c>
      <c r="B16" s="2" t="s">
        <v>46</v>
      </c>
      <c r="C16" s="3">
        <v>56071400</v>
      </c>
      <c r="D16" s="3">
        <v>51585600</v>
      </c>
      <c r="E16" s="3">
        <v>4485800</v>
      </c>
      <c r="F16" s="9">
        <v>0</v>
      </c>
      <c r="G16" s="4">
        <v>8.0001569427551295E-2</v>
      </c>
      <c r="H16" s="26" t="s">
        <v>271</v>
      </c>
      <c r="I16" s="46" t="s">
        <v>299</v>
      </c>
    </row>
    <row r="17" spans="1:9" ht="36.75" hidden="1" customHeight="1" x14ac:dyDescent="0.25">
      <c r="A17" s="1">
        <v>814</v>
      </c>
      <c r="B17" s="2" t="s">
        <v>47</v>
      </c>
      <c r="C17" s="3">
        <v>42095200</v>
      </c>
      <c r="D17" s="3">
        <v>19485800</v>
      </c>
      <c r="E17" s="3">
        <v>22609400</v>
      </c>
      <c r="F17" s="9">
        <v>0</v>
      </c>
      <c r="G17" s="4">
        <v>0.5371016172865315</v>
      </c>
      <c r="H17" s="26" t="s">
        <v>265</v>
      </c>
      <c r="I17" s="46" t="s">
        <v>299</v>
      </c>
    </row>
    <row r="18" spans="1:9" ht="51" hidden="1" x14ac:dyDescent="0.25">
      <c r="A18" s="1">
        <v>814</v>
      </c>
      <c r="B18" s="2" t="s">
        <v>53</v>
      </c>
      <c r="C18" s="3">
        <v>58684900</v>
      </c>
      <c r="D18" s="3">
        <v>9634200</v>
      </c>
      <c r="E18" s="3">
        <v>49050700</v>
      </c>
      <c r="F18" s="9">
        <v>0</v>
      </c>
      <c r="G18" s="4">
        <v>0.83583170457817935</v>
      </c>
      <c r="H18" s="26" t="s">
        <v>293</v>
      </c>
      <c r="I18" s="46" t="s">
        <v>299</v>
      </c>
    </row>
    <row r="19" spans="1:9" ht="76.5" hidden="1" x14ac:dyDescent="0.25">
      <c r="A19" s="1">
        <v>814</v>
      </c>
      <c r="B19" s="2" t="s">
        <v>90</v>
      </c>
      <c r="C19" s="7">
        <v>322732100</v>
      </c>
      <c r="D19" s="7">
        <v>322732100</v>
      </c>
      <c r="E19" s="7">
        <v>0</v>
      </c>
      <c r="F19" s="9">
        <v>0</v>
      </c>
      <c r="G19" s="11" t="s">
        <v>279</v>
      </c>
      <c r="H19" s="26" t="s">
        <v>309</v>
      </c>
      <c r="I19" s="46" t="s">
        <v>299</v>
      </c>
    </row>
    <row r="20" spans="1:9" ht="51" hidden="1" x14ac:dyDescent="0.25">
      <c r="A20" s="1">
        <v>814</v>
      </c>
      <c r="B20" s="2" t="s">
        <v>86</v>
      </c>
      <c r="C20" s="7">
        <v>44547000</v>
      </c>
      <c r="D20" s="7">
        <v>44547000</v>
      </c>
      <c r="E20" s="7">
        <v>0</v>
      </c>
      <c r="F20" s="9">
        <v>0</v>
      </c>
      <c r="G20" s="11" t="s">
        <v>279</v>
      </c>
      <c r="H20" s="26" t="s">
        <v>268</v>
      </c>
      <c r="I20" s="46" t="s">
        <v>299</v>
      </c>
    </row>
    <row r="21" spans="1:9" ht="48" hidden="1" customHeight="1" x14ac:dyDescent="0.25">
      <c r="A21" s="1">
        <v>814</v>
      </c>
      <c r="B21" s="2" t="s">
        <v>87</v>
      </c>
      <c r="C21" s="7">
        <v>151930300</v>
      </c>
      <c r="D21" s="7">
        <v>151930300</v>
      </c>
      <c r="E21" s="7">
        <v>0</v>
      </c>
      <c r="F21" s="9">
        <v>0</v>
      </c>
      <c r="G21" s="11" t="s">
        <v>279</v>
      </c>
      <c r="H21" s="26" t="s">
        <v>302</v>
      </c>
      <c r="I21" s="46" t="s">
        <v>300</v>
      </c>
    </row>
    <row r="22" spans="1:9" ht="60" hidden="1" customHeight="1" x14ac:dyDescent="0.25">
      <c r="A22" s="1">
        <v>814</v>
      </c>
      <c r="B22" s="2" t="s">
        <v>88</v>
      </c>
      <c r="C22" s="7">
        <v>10251000</v>
      </c>
      <c r="D22" s="7">
        <v>10251000</v>
      </c>
      <c r="E22" s="7">
        <v>0</v>
      </c>
      <c r="F22" s="9">
        <v>0</v>
      </c>
      <c r="G22" s="11" t="s">
        <v>279</v>
      </c>
      <c r="H22" s="26" t="s">
        <v>292</v>
      </c>
      <c r="I22" s="46" t="s">
        <v>299</v>
      </c>
    </row>
    <row r="23" spans="1:9" ht="51" hidden="1" x14ac:dyDescent="0.25">
      <c r="A23" s="1">
        <v>814</v>
      </c>
      <c r="B23" s="2" t="s">
        <v>89</v>
      </c>
      <c r="C23" s="7">
        <v>2179800</v>
      </c>
      <c r="D23" s="7">
        <v>2179800</v>
      </c>
      <c r="E23" s="7">
        <v>0</v>
      </c>
      <c r="F23" s="9">
        <v>0</v>
      </c>
      <c r="G23" s="11" t="s">
        <v>279</v>
      </c>
      <c r="H23" s="26" t="s">
        <v>259</v>
      </c>
      <c r="I23" s="46" t="s">
        <v>299</v>
      </c>
    </row>
    <row r="24" spans="1:9" ht="24" hidden="1" customHeight="1" x14ac:dyDescent="0.25">
      <c r="A24" s="104" t="s">
        <v>284</v>
      </c>
      <c r="B24" s="104"/>
      <c r="C24" s="104"/>
      <c r="D24" s="104"/>
      <c r="E24" s="104"/>
      <c r="F24" s="104"/>
      <c r="G24" s="104"/>
      <c r="H24" s="104"/>
      <c r="I24" s="104"/>
    </row>
    <row r="25" spans="1:9" ht="43.5" hidden="1" customHeight="1" x14ac:dyDescent="0.25">
      <c r="A25" s="1">
        <v>815</v>
      </c>
      <c r="B25" s="2" t="s">
        <v>55</v>
      </c>
      <c r="C25" s="3">
        <v>34589348</v>
      </c>
      <c r="D25" s="7">
        <v>31822200</v>
      </c>
      <c r="E25" s="3">
        <v>2767148</v>
      </c>
      <c r="F25" s="9">
        <v>0</v>
      </c>
      <c r="G25" s="4">
        <v>8.0000004625701532E-2</v>
      </c>
      <c r="H25" s="26" t="s">
        <v>266</v>
      </c>
      <c r="I25" s="46" t="s">
        <v>299</v>
      </c>
    </row>
    <row r="26" spans="1:9" ht="43.5" hidden="1" customHeight="1" x14ac:dyDescent="0.25">
      <c r="A26" s="5">
        <v>815</v>
      </c>
      <c r="B26" s="2" t="s">
        <v>60</v>
      </c>
      <c r="C26" s="3">
        <v>8854131</v>
      </c>
      <c r="D26" s="3">
        <v>8145800</v>
      </c>
      <c r="E26" s="9">
        <v>708331</v>
      </c>
      <c r="F26" s="9">
        <v>0</v>
      </c>
      <c r="G26" s="4">
        <v>8.0000058729648341E-2</v>
      </c>
      <c r="H26" s="26" t="s">
        <v>245</v>
      </c>
      <c r="I26" s="46" t="s">
        <v>299</v>
      </c>
    </row>
    <row r="27" spans="1:9" ht="44.25" hidden="1" customHeight="1" x14ac:dyDescent="0.25">
      <c r="A27" s="5">
        <v>815</v>
      </c>
      <c r="B27" s="2" t="s">
        <v>61</v>
      </c>
      <c r="C27" s="3">
        <v>5061742</v>
      </c>
      <c r="D27" s="3">
        <v>4656800</v>
      </c>
      <c r="E27" s="9">
        <v>404942</v>
      </c>
      <c r="F27" s="9">
        <v>0</v>
      </c>
      <c r="G27" s="4">
        <v>8.0000521559573753E-2</v>
      </c>
      <c r="H27" s="26" t="s">
        <v>246</v>
      </c>
      <c r="I27" s="46" t="s">
        <v>299</v>
      </c>
    </row>
    <row r="28" spans="1:9" ht="42.75" hidden="1" customHeight="1" x14ac:dyDescent="0.25">
      <c r="A28" s="5">
        <v>815</v>
      </c>
      <c r="B28" s="2" t="s">
        <v>61</v>
      </c>
      <c r="C28" s="3">
        <v>19085556</v>
      </c>
      <c r="D28" s="3">
        <v>18894700</v>
      </c>
      <c r="E28" s="9">
        <v>190856</v>
      </c>
      <c r="F28" s="9">
        <v>0</v>
      </c>
      <c r="G28" s="4">
        <v>1.0000023054083413E-2</v>
      </c>
      <c r="H28" s="26" t="s">
        <v>260</v>
      </c>
      <c r="I28" s="46" t="s">
        <v>299</v>
      </c>
    </row>
    <row r="29" spans="1:9" ht="24" hidden="1" customHeight="1" x14ac:dyDescent="0.25">
      <c r="A29" s="104" t="s">
        <v>285</v>
      </c>
      <c r="B29" s="104"/>
      <c r="C29" s="104"/>
      <c r="D29" s="104"/>
      <c r="E29" s="104"/>
      <c r="F29" s="104"/>
      <c r="G29" s="104"/>
      <c r="H29" s="104"/>
      <c r="I29" s="104"/>
    </row>
    <row r="30" spans="1:9" ht="47.25" hidden="1" customHeight="1" x14ac:dyDescent="0.25">
      <c r="A30" s="34">
        <v>816</v>
      </c>
      <c r="B30" s="35" t="s">
        <v>33</v>
      </c>
      <c r="C30" s="36">
        <v>65873.02</v>
      </c>
      <c r="D30" s="36">
        <v>41500</v>
      </c>
      <c r="E30" s="36">
        <v>24373.020000000004</v>
      </c>
      <c r="F30" s="37">
        <v>0</v>
      </c>
      <c r="G30" s="38">
        <v>0.37000003946987708</v>
      </c>
      <c r="H30" s="26" t="s">
        <v>310</v>
      </c>
      <c r="I30" s="46" t="s">
        <v>299</v>
      </c>
    </row>
    <row r="31" spans="1:9" ht="42.75" hidden="1" customHeight="1" x14ac:dyDescent="0.25">
      <c r="A31" s="1">
        <v>816</v>
      </c>
      <c r="B31" s="2" t="s">
        <v>38</v>
      </c>
      <c r="C31" s="3">
        <v>23156521.739999998</v>
      </c>
      <c r="D31" s="3">
        <v>21304000</v>
      </c>
      <c r="E31" s="3">
        <v>1852521.7399999984</v>
      </c>
      <c r="F31" s="9">
        <v>0</v>
      </c>
      <c r="G31" s="4">
        <v>8.0000000034547436E-2</v>
      </c>
      <c r="H31" s="26" t="s">
        <v>256</v>
      </c>
      <c r="I31" s="46" t="s">
        <v>299</v>
      </c>
    </row>
    <row r="32" spans="1:9" ht="42" hidden="1" customHeight="1" x14ac:dyDescent="0.25">
      <c r="A32" s="1">
        <v>816</v>
      </c>
      <c r="B32" s="2" t="s">
        <v>44</v>
      </c>
      <c r="C32" s="3">
        <v>73047879</v>
      </c>
      <c r="D32" s="3">
        <v>72317400</v>
      </c>
      <c r="E32" s="3">
        <v>730479</v>
      </c>
      <c r="F32" s="9">
        <v>0</v>
      </c>
      <c r="G32" s="4">
        <v>1.0000002874826797E-2</v>
      </c>
      <c r="H32" s="26" t="s">
        <v>255</v>
      </c>
      <c r="I32" s="46" t="s">
        <v>299</v>
      </c>
    </row>
    <row r="33" spans="1:9" ht="48.75" hidden="1" customHeight="1" x14ac:dyDescent="0.25">
      <c r="A33" s="1">
        <v>816</v>
      </c>
      <c r="B33" s="2" t="s">
        <v>45</v>
      </c>
      <c r="C33" s="3">
        <v>23118283</v>
      </c>
      <c r="D33" s="3">
        <v>22887100</v>
      </c>
      <c r="E33" s="3">
        <v>231183</v>
      </c>
      <c r="F33" s="9">
        <v>0</v>
      </c>
      <c r="G33" s="4">
        <v>1.0000007353487281E-2</v>
      </c>
      <c r="H33" s="26" t="s">
        <v>257</v>
      </c>
      <c r="I33" s="46" t="s">
        <v>299</v>
      </c>
    </row>
    <row r="34" spans="1:9" ht="51" hidden="1" x14ac:dyDescent="0.25">
      <c r="A34" s="1">
        <v>816</v>
      </c>
      <c r="B34" s="6" t="s">
        <v>50</v>
      </c>
      <c r="C34" s="3">
        <v>124404021.7</v>
      </c>
      <c r="D34" s="7">
        <v>114451700</v>
      </c>
      <c r="E34" s="3">
        <v>9952321.700000003</v>
      </c>
      <c r="F34" s="9">
        <v>0</v>
      </c>
      <c r="G34" s="4">
        <v>7.9999999710620315E-2</v>
      </c>
      <c r="H34" s="26" t="s">
        <v>240</v>
      </c>
      <c r="I34" s="46" t="s">
        <v>299</v>
      </c>
    </row>
    <row r="35" spans="1:9" ht="39.75" hidden="1" customHeight="1" x14ac:dyDescent="0.25">
      <c r="A35" s="5">
        <v>816</v>
      </c>
      <c r="B35" s="2" t="s">
        <v>62</v>
      </c>
      <c r="C35" s="3">
        <v>473375217.38999999</v>
      </c>
      <c r="D35" s="7">
        <v>435505200</v>
      </c>
      <c r="E35" s="9">
        <v>37870017.389999986</v>
      </c>
      <c r="F35" s="9">
        <v>0</v>
      </c>
      <c r="G35" s="4">
        <v>7.9999999997464988E-2</v>
      </c>
      <c r="H35" s="26" t="s">
        <v>254</v>
      </c>
      <c r="I35" s="46" t="s">
        <v>299</v>
      </c>
    </row>
    <row r="36" spans="1:9" ht="63.75" hidden="1" x14ac:dyDescent="0.25">
      <c r="A36" s="1">
        <v>816</v>
      </c>
      <c r="B36" s="2" t="s">
        <v>72</v>
      </c>
      <c r="C36" s="7">
        <v>240341241.31</v>
      </c>
      <c r="D36" s="7">
        <v>216723700</v>
      </c>
      <c r="E36" s="7">
        <v>18845539.199999988</v>
      </c>
      <c r="F36" s="7">
        <v>4772002.1100000003</v>
      </c>
      <c r="G36" s="11">
        <v>8.0000000271682289E-2</v>
      </c>
      <c r="H36" s="26" t="s">
        <v>295</v>
      </c>
      <c r="I36" s="46" t="s">
        <v>299</v>
      </c>
    </row>
    <row r="37" spans="1:9" ht="24" hidden="1" customHeight="1" x14ac:dyDescent="0.25">
      <c r="A37" s="104" t="s">
        <v>286</v>
      </c>
      <c r="B37" s="104"/>
      <c r="C37" s="104"/>
      <c r="D37" s="104"/>
      <c r="E37" s="104"/>
      <c r="F37" s="104"/>
      <c r="G37" s="104"/>
      <c r="H37" s="104"/>
      <c r="I37" s="104"/>
    </row>
    <row r="38" spans="1:9" ht="43.5" hidden="1" customHeight="1" x14ac:dyDescent="0.25">
      <c r="A38" s="5">
        <v>817</v>
      </c>
      <c r="B38" s="2" t="s">
        <v>64</v>
      </c>
      <c r="C38" s="3">
        <v>192175543.47999999</v>
      </c>
      <c r="D38" s="7">
        <v>176801500</v>
      </c>
      <c r="E38" s="9">
        <v>15374043.479999989</v>
      </c>
      <c r="F38" s="9">
        <v>0</v>
      </c>
      <c r="G38" s="4">
        <v>8.0000000008325675E-2</v>
      </c>
      <c r="H38" s="26" t="s">
        <v>249</v>
      </c>
      <c r="I38" s="46" t="s">
        <v>299</v>
      </c>
    </row>
    <row r="39" spans="1:9" ht="42" hidden="1" customHeight="1" x14ac:dyDescent="0.25">
      <c r="A39" s="5">
        <v>817</v>
      </c>
      <c r="B39" s="2" t="s">
        <v>65</v>
      </c>
      <c r="C39" s="3">
        <v>112438586.95999999</v>
      </c>
      <c r="D39" s="7">
        <v>103443500</v>
      </c>
      <c r="E39" s="9">
        <v>8995086.9599999934</v>
      </c>
      <c r="F39" s="9">
        <v>0</v>
      </c>
      <c r="G39" s="4">
        <v>8.0000000028459931E-2</v>
      </c>
      <c r="H39" s="26" t="s">
        <v>296</v>
      </c>
      <c r="I39" s="46" t="s">
        <v>299</v>
      </c>
    </row>
    <row r="40" spans="1:9" ht="38.25" hidden="1" x14ac:dyDescent="0.25">
      <c r="A40" s="5">
        <v>817</v>
      </c>
      <c r="B40" s="2" t="s">
        <v>66</v>
      </c>
      <c r="C40" s="3">
        <v>1817392282.6099999</v>
      </c>
      <c r="D40" s="7">
        <v>1672000900</v>
      </c>
      <c r="E40" s="9">
        <v>145391382.6099999</v>
      </c>
      <c r="F40" s="9">
        <v>0</v>
      </c>
      <c r="G40" s="4">
        <v>8.0000000000660237E-2</v>
      </c>
      <c r="H40" s="26" t="s">
        <v>261</v>
      </c>
      <c r="I40" s="46" t="s">
        <v>299</v>
      </c>
    </row>
    <row r="41" spans="1:9" ht="42" hidden="1" customHeight="1" x14ac:dyDescent="0.25">
      <c r="A41" s="1">
        <v>817</v>
      </c>
      <c r="B41" s="2" t="s">
        <v>69</v>
      </c>
      <c r="C41" s="3">
        <v>45053913.039999999</v>
      </c>
      <c r="D41" s="3">
        <v>41449600</v>
      </c>
      <c r="E41" s="9">
        <v>3604313.0399999991</v>
      </c>
      <c r="F41" s="9">
        <v>0</v>
      </c>
      <c r="G41" s="4">
        <v>7.9999999928973969E-2</v>
      </c>
      <c r="H41" s="26" t="s">
        <v>267</v>
      </c>
      <c r="I41" s="46" t="s">
        <v>299</v>
      </c>
    </row>
    <row r="42" spans="1:9" ht="42.75" hidden="1" customHeight="1" x14ac:dyDescent="0.25">
      <c r="A42" s="1">
        <v>817</v>
      </c>
      <c r="B42" s="2" t="s">
        <v>70</v>
      </c>
      <c r="C42" s="3">
        <v>626847.82999999996</v>
      </c>
      <c r="D42" s="3">
        <v>576700</v>
      </c>
      <c r="E42" s="9">
        <v>50147.829999999958</v>
      </c>
      <c r="F42" s="9">
        <v>0</v>
      </c>
      <c r="G42" s="4">
        <v>8.0000005743020533E-2</v>
      </c>
      <c r="H42" s="26" t="s">
        <v>252</v>
      </c>
      <c r="I42" s="46" t="s">
        <v>299</v>
      </c>
    </row>
    <row r="43" spans="1:9" ht="42" hidden="1" customHeight="1" x14ac:dyDescent="0.25">
      <c r="A43" s="1">
        <v>817</v>
      </c>
      <c r="B43" s="2" t="s">
        <v>71</v>
      </c>
      <c r="C43" s="9">
        <v>147379456.52000001</v>
      </c>
      <c r="D43" s="3">
        <v>135589100</v>
      </c>
      <c r="E43" s="9">
        <v>11790356.520000011</v>
      </c>
      <c r="F43" s="9">
        <v>0</v>
      </c>
      <c r="G43" s="4">
        <v>7.9999999989143741E-2</v>
      </c>
      <c r="H43" s="26" t="s">
        <v>250</v>
      </c>
      <c r="I43" s="46" t="s">
        <v>299</v>
      </c>
    </row>
    <row r="44" spans="1:9" ht="60" hidden="1" customHeight="1" x14ac:dyDescent="0.25">
      <c r="A44" s="5">
        <v>817</v>
      </c>
      <c r="B44" s="6" t="s">
        <v>68</v>
      </c>
      <c r="C44" s="3">
        <v>751224925.51999998</v>
      </c>
      <c r="D44" s="7">
        <v>628190100</v>
      </c>
      <c r="E44" s="7">
        <v>121004825.52</v>
      </c>
      <c r="F44" s="7">
        <v>2030000</v>
      </c>
      <c r="G44" s="4">
        <v>0.16151314083716353</v>
      </c>
      <c r="H44" s="26" t="s">
        <v>278</v>
      </c>
      <c r="I44" s="46" t="s">
        <v>299</v>
      </c>
    </row>
    <row r="45" spans="1:9" ht="38.25" hidden="1" x14ac:dyDescent="0.25">
      <c r="A45" s="1">
        <v>817</v>
      </c>
      <c r="B45" s="2" t="s">
        <v>75</v>
      </c>
      <c r="C45" s="7">
        <v>38844992.369999997</v>
      </c>
      <c r="D45" s="7">
        <v>37844992.369999997</v>
      </c>
      <c r="E45" s="7">
        <v>1000000</v>
      </c>
      <c r="F45" s="9">
        <v>0</v>
      </c>
      <c r="G45" s="11">
        <v>2.5743343967607531E-2</v>
      </c>
      <c r="H45" s="27" t="s">
        <v>276</v>
      </c>
      <c r="I45" s="47" t="s">
        <v>301</v>
      </c>
    </row>
    <row r="46" spans="1:9" ht="24" hidden="1" customHeight="1" x14ac:dyDescent="0.25">
      <c r="A46" s="104" t="s">
        <v>287</v>
      </c>
      <c r="B46" s="104"/>
      <c r="C46" s="104"/>
      <c r="D46" s="104"/>
      <c r="E46" s="104"/>
      <c r="F46" s="104"/>
      <c r="G46" s="104"/>
      <c r="H46" s="104"/>
      <c r="I46" s="104"/>
    </row>
    <row r="47" spans="1:9" ht="38.25" hidden="1" x14ac:dyDescent="0.25">
      <c r="A47" s="10">
        <v>819</v>
      </c>
      <c r="B47" s="2" t="s">
        <v>30</v>
      </c>
      <c r="C47" s="3">
        <v>165610290</v>
      </c>
      <c r="D47" s="3">
        <v>152361500</v>
      </c>
      <c r="E47" s="3">
        <v>13248790</v>
      </c>
      <c r="F47" s="9">
        <v>0</v>
      </c>
      <c r="G47" s="4">
        <v>7.9999799529364993E-2</v>
      </c>
      <c r="H47" s="26" t="s">
        <v>262</v>
      </c>
      <c r="I47" s="46" t="s">
        <v>299</v>
      </c>
    </row>
    <row r="48" spans="1:9" ht="38.25" hidden="1" x14ac:dyDescent="0.25">
      <c r="A48" s="1">
        <v>819</v>
      </c>
      <c r="B48" s="6" t="s">
        <v>74</v>
      </c>
      <c r="C48" s="7">
        <v>1005734448</v>
      </c>
      <c r="D48" s="7">
        <v>746080700</v>
      </c>
      <c r="E48" s="7">
        <v>259653748</v>
      </c>
      <c r="F48" s="9">
        <v>0</v>
      </c>
      <c r="G48" s="11">
        <v>0.25817326682639391</v>
      </c>
      <c r="H48" s="27" t="s">
        <v>275</v>
      </c>
      <c r="I48" s="47" t="s">
        <v>301</v>
      </c>
    </row>
    <row r="49" spans="1:9" ht="24" hidden="1" customHeight="1" x14ac:dyDescent="0.25">
      <c r="A49" s="104" t="s">
        <v>288</v>
      </c>
      <c r="B49" s="104"/>
      <c r="C49" s="104"/>
      <c r="D49" s="104"/>
      <c r="E49" s="104"/>
      <c r="F49" s="104"/>
      <c r="G49" s="104"/>
      <c r="H49" s="104"/>
      <c r="I49" s="104"/>
    </row>
    <row r="50" spans="1:9" ht="44.25" hidden="1" customHeight="1" x14ac:dyDescent="0.25">
      <c r="A50" s="34">
        <v>821</v>
      </c>
      <c r="B50" s="35" t="s">
        <v>35</v>
      </c>
      <c r="C50" s="36">
        <v>398641000</v>
      </c>
      <c r="D50" s="36">
        <v>78641000</v>
      </c>
      <c r="E50" s="36">
        <v>6838347.8299999833</v>
      </c>
      <c r="F50" s="36">
        <v>313161652.17000002</v>
      </c>
      <c r="G50" s="38">
        <v>8.0000000042115257E-2</v>
      </c>
      <c r="H50" s="39" t="s">
        <v>242</v>
      </c>
      <c r="I50" s="46" t="s">
        <v>299</v>
      </c>
    </row>
    <row r="51" spans="1:9" ht="47.25" hidden="1" customHeight="1" x14ac:dyDescent="0.25">
      <c r="A51" s="1">
        <v>821</v>
      </c>
      <c r="B51" s="2" t="s">
        <v>36</v>
      </c>
      <c r="C51" s="3">
        <v>536863584</v>
      </c>
      <c r="D51" s="3">
        <v>487761600</v>
      </c>
      <c r="E51" s="3">
        <v>42414052.170000017</v>
      </c>
      <c r="F51" s="3">
        <v>6687931.8299999833</v>
      </c>
      <c r="G51" s="4">
        <v>7.9999999993209822E-2</v>
      </c>
      <c r="H51" s="26" t="s">
        <v>251</v>
      </c>
      <c r="I51" s="46" t="s">
        <v>299</v>
      </c>
    </row>
    <row r="52" spans="1:9" ht="44.25" hidden="1" customHeight="1" x14ac:dyDescent="0.25">
      <c r="A52" s="1">
        <v>821</v>
      </c>
      <c r="B52" s="2" t="s">
        <v>54</v>
      </c>
      <c r="C52" s="3">
        <v>1280000</v>
      </c>
      <c r="D52" s="3">
        <v>1177600</v>
      </c>
      <c r="E52" s="3">
        <v>102400</v>
      </c>
      <c r="F52" s="9">
        <v>0</v>
      </c>
      <c r="G52" s="4">
        <v>0.08</v>
      </c>
      <c r="H52" s="26" t="s">
        <v>243</v>
      </c>
      <c r="I52" s="46" t="s">
        <v>299</v>
      </c>
    </row>
    <row r="53" spans="1:9" ht="43.5" hidden="1" customHeight="1" x14ac:dyDescent="0.25">
      <c r="A53" s="1">
        <v>821</v>
      </c>
      <c r="B53" s="2" t="s">
        <v>57</v>
      </c>
      <c r="C53" s="3">
        <v>74254890</v>
      </c>
      <c r="D53" s="3">
        <v>41932700</v>
      </c>
      <c r="E53" s="3">
        <v>32322190</v>
      </c>
      <c r="F53" s="9">
        <v>0</v>
      </c>
      <c r="G53" s="4">
        <v>0.43528702284792287</v>
      </c>
      <c r="H53" s="26" t="s">
        <v>244</v>
      </c>
      <c r="I53" s="46" t="s">
        <v>299</v>
      </c>
    </row>
    <row r="54" spans="1:9" ht="59.25" hidden="1" customHeight="1" x14ac:dyDescent="0.25">
      <c r="A54" s="1">
        <v>821</v>
      </c>
      <c r="B54" s="2" t="s">
        <v>32</v>
      </c>
      <c r="C54" s="3">
        <v>19477755.390000001</v>
      </c>
      <c r="D54" s="3">
        <v>8007300</v>
      </c>
      <c r="E54" s="3">
        <v>1548417.3900000001</v>
      </c>
      <c r="F54" s="3">
        <v>9922038</v>
      </c>
      <c r="G54" s="4">
        <v>0.1620409359971664</v>
      </c>
      <c r="H54" s="26" t="s">
        <v>277</v>
      </c>
      <c r="I54" s="46" t="s">
        <v>299</v>
      </c>
    </row>
    <row r="55" spans="1:9" ht="37.5" hidden="1" customHeight="1" x14ac:dyDescent="0.25">
      <c r="A55" s="1">
        <v>821</v>
      </c>
      <c r="B55" s="2" t="s">
        <v>58</v>
      </c>
      <c r="C55" s="3">
        <v>38362522</v>
      </c>
      <c r="D55" s="8">
        <v>28843400</v>
      </c>
      <c r="E55" s="8">
        <v>2508122</v>
      </c>
      <c r="F55" s="8">
        <v>7011000</v>
      </c>
      <c r="G55" s="4">
        <v>8.0000007655130739E-2</v>
      </c>
      <c r="H55" s="26" t="s">
        <v>248</v>
      </c>
      <c r="I55" s="46" t="s">
        <v>299</v>
      </c>
    </row>
    <row r="56" spans="1:9" ht="24" hidden="1" customHeight="1" x14ac:dyDescent="0.25">
      <c r="A56" s="104" t="s">
        <v>289</v>
      </c>
      <c r="B56" s="104"/>
      <c r="C56" s="104"/>
      <c r="D56" s="104"/>
      <c r="E56" s="104"/>
      <c r="F56" s="104"/>
      <c r="G56" s="104"/>
      <c r="H56" s="104"/>
      <c r="I56" s="104"/>
    </row>
    <row r="57" spans="1:9" ht="42.75" hidden="1" customHeight="1" x14ac:dyDescent="0.25">
      <c r="A57" s="34">
        <v>825</v>
      </c>
      <c r="B57" s="35" t="s">
        <v>34</v>
      </c>
      <c r="C57" s="36">
        <v>3385544</v>
      </c>
      <c r="D57" s="36">
        <v>3114700</v>
      </c>
      <c r="E57" s="36">
        <v>270844</v>
      </c>
      <c r="F57" s="37">
        <v>0</v>
      </c>
      <c r="G57" s="38">
        <v>8.0000141779282732E-2</v>
      </c>
      <c r="H57" s="39" t="s">
        <v>238</v>
      </c>
      <c r="I57" s="46" t="s">
        <v>299</v>
      </c>
    </row>
    <row r="58" spans="1:9" ht="53.25" hidden="1" customHeight="1" x14ac:dyDescent="0.25">
      <c r="A58" s="1">
        <v>825</v>
      </c>
      <c r="B58" s="6" t="s">
        <v>42</v>
      </c>
      <c r="C58" s="3">
        <v>661890000</v>
      </c>
      <c r="D58" s="3">
        <v>608940000</v>
      </c>
      <c r="E58" s="3">
        <v>52950000</v>
      </c>
      <c r="F58" s="9">
        <v>0</v>
      </c>
      <c r="G58" s="4">
        <v>7.9998187009926114E-2</v>
      </c>
      <c r="H58" s="26" t="s">
        <v>304</v>
      </c>
      <c r="I58" s="46" t="s">
        <v>299</v>
      </c>
    </row>
    <row r="59" spans="1:9" ht="47.25" hidden="1" customHeight="1" x14ac:dyDescent="0.25">
      <c r="A59" s="1">
        <v>825</v>
      </c>
      <c r="B59" s="2" t="s">
        <v>48</v>
      </c>
      <c r="C59" s="3">
        <v>125282020</v>
      </c>
      <c r="D59" s="3">
        <v>124029200</v>
      </c>
      <c r="E59" s="3">
        <v>1252820</v>
      </c>
      <c r="F59" s="9">
        <v>0</v>
      </c>
      <c r="G59" s="4">
        <v>9.9999984036017297E-3</v>
      </c>
      <c r="H59" s="26" t="s">
        <v>272</v>
      </c>
      <c r="I59" s="46" t="s">
        <v>299</v>
      </c>
    </row>
    <row r="60" spans="1:9" ht="43.5" hidden="1" customHeight="1" x14ac:dyDescent="0.25">
      <c r="A60" s="1">
        <v>825</v>
      </c>
      <c r="B60" s="2" t="s">
        <v>49</v>
      </c>
      <c r="C60" s="3">
        <v>25252525</v>
      </c>
      <c r="D60" s="3">
        <v>25000000</v>
      </c>
      <c r="E60" s="3">
        <v>252525</v>
      </c>
      <c r="F60" s="9">
        <v>0</v>
      </c>
      <c r="G60" s="4">
        <v>9.999990099999901E-3</v>
      </c>
      <c r="H60" s="26" t="s">
        <v>294</v>
      </c>
      <c r="I60" s="46" t="s">
        <v>299</v>
      </c>
    </row>
    <row r="61" spans="1:9" ht="43.5" hidden="1" customHeight="1" x14ac:dyDescent="0.25">
      <c r="A61" s="1">
        <v>825</v>
      </c>
      <c r="B61" s="2" t="s">
        <v>56</v>
      </c>
      <c r="C61" s="3">
        <v>125397012.36</v>
      </c>
      <c r="D61" s="3">
        <v>103164600</v>
      </c>
      <c r="E61" s="3">
        <v>22232412.359999999</v>
      </c>
      <c r="F61" s="3">
        <v>0</v>
      </c>
      <c r="G61" s="4">
        <v>0.17729618865378843</v>
      </c>
      <c r="H61" s="26" t="s">
        <v>303</v>
      </c>
      <c r="I61" s="46" t="s">
        <v>299</v>
      </c>
    </row>
    <row r="62" spans="1:9" ht="24" hidden="1" customHeight="1" x14ac:dyDescent="0.25">
      <c r="A62" s="104" t="s">
        <v>290</v>
      </c>
      <c r="B62" s="104"/>
      <c r="C62" s="104"/>
      <c r="D62" s="104"/>
      <c r="E62" s="104"/>
      <c r="F62" s="104"/>
      <c r="G62" s="104"/>
      <c r="H62" s="104"/>
      <c r="I62" s="104"/>
    </row>
    <row r="63" spans="1:9" ht="51" hidden="1" x14ac:dyDescent="0.25">
      <c r="A63" s="45">
        <v>832</v>
      </c>
      <c r="B63" s="35" t="s">
        <v>37</v>
      </c>
      <c r="C63" s="36">
        <v>5000000</v>
      </c>
      <c r="D63" s="36">
        <v>4600000</v>
      </c>
      <c r="E63" s="36">
        <v>400000</v>
      </c>
      <c r="F63" s="37">
        <v>0</v>
      </c>
      <c r="G63" s="38">
        <v>0.08</v>
      </c>
      <c r="H63" s="39" t="s">
        <v>247</v>
      </c>
      <c r="I63" s="46" t="s">
        <v>299</v>
      </c>
    </row>
    <row r="64" spans="1:9" ht="43.5" hidden="1" customHeight="1" x14ac:dyDescent="0.25">
      <c r="A64" s="1">
        <v>832</v>
      </c>
      <c r="B64" s="2" t="s">
        <v>73</v>
      </c>
      <c r="C64" s="7">
        <v>30664500</v>
      </c>
      <c r="D64" s="7">
        <v>29131200</v>
      </c>
      <c r="E64" s="7">
        <v>1533300</v>
      </c>
      <c r="F64" s="9">
        <v>0</v>
      </c>
      <c r="G64" s="11">
        <v>5.0002445824976767E-2</v>
      </c>
      <c r="H64" s="26" t="s">
        <v>253</v>
      </c>
      <c r="I64" s="46" t="s">
        <v>299</v>
      </c>
    </row>
    <row r="65" spans="1:9" ht="24" hidden="1" customHeight="1" x14ac:dyDescent="0.25">
      <c r="A65" s="104" t="s">
        <v>291</v>
      </c>
      <c r="B65" s="104"/>
      <c r="C65" s="104"/>
      <c r="D65" s="104"/>
      <c r="E65" s="104"/>
      <c r="F65" s="104"/>
      <c r="G65" s="104"/>
      <c r="H65" s="104"/>
      <c r="I65" s="104"/>
    </row>
    <row r="66" spans="1:9" ht="40.5" hidden="1" customHeight="1" x14ac:dyDescent="0.25">
      <c r="A66" s="34">
        <v>840</v>
      </c>
      <c r="B66" s="35" t="s">
        <v>31</v>
      </c>
      <c r="C66" s="36">
        <v>5546957</v>
      </c>
      <c r="D66" s="36">
        <v>5103200</v>
      </c>
      <c r="E66" s="36">
        <v>443757</v>
      </c>
      <c r="F66" s="37">
        <v>0</v>
      </c>
      <c r="G66" s="38">
        <v>8.000007932277102E-2</v>
      </c>
      <c r="H66" s="39" t="s">
        <v>263</v>
      </c>
      <c r="I66" s="46" t="s">
        <v>299</v>
      </c>
    </row>
    <row r="67" spans="1:9" ht="88.5" hidden="1" customHeight="1" x14ac:dyDescent="0.25">
      <c r="A67" s="5">
        <v>840</v>
      </c>
      <c r="B67" s="6" t="s">
        <v>63</v>
      </c>
      <c r="C67" s="3">
        <v>276266482.84999996</v>
      </c>
      <c r="D67" s="7">
        <v>261608569.09999999</v>
      </c>
      <c r="E67" s="9">
        <v>2642510.7999999821</v>
      </c>
      <c r="F67" s="9">
        <v>12015402.949999999</v>
      </c>
      <c r="G67" s="4">
        <v>1.0000000003784213E-2</v>
      </c>
      <c r="H67" s="39" t="s">
        <v>274</v>
      </c>
      <c r="I67" s="46" t="s">
        <v>299</v>
      </c>
    </row>
    <row r="68" spans="1:9" s="57" customFormat="1" ht="26.25" hidden="1" customHeight="1" x14ac:dyDescent="0.25">
      <c r="A68" s="105" t="s">
        <v>315</v>
      </c>
      <c r="B68" s="105"/>
      <c r="C68" s="105"/>
      <c r="D68" s="54">
        <f>SUM(D4:D67)</f>
        <v>8140893901.4700003</v>
      </c>
      <c r="E68" s="54">
        <f>SUM(E4:E67)</f>
        <v>958985284.16869545</v>
      </c>
      <c r="F68" s="54">
        <f>SUM(F4:F67)</f>
        <v>355600027.06</v>
      </c>
      <c r="G68" s="58">
        <f>E68/(E68+D68)</f>
        <v>0.10538439737553362</v>
      </c>
      <c r="H68" s="55"/>
      <c r="I68" s="56"/>
    </row>
    <row r="69" spans="1:9" s="57" customFormat="1" ht="26.25" hidden="1" customHeight="1" x14ac:dyDescent="0.25">
      <c r="A69" s="106" t="s">
        <v>316</v>
      </c>
      <c r="B69" s="106"/>
      <c r="C69" s="106"/>
      <c r="D69" s="54">
        <f>SUM(D4:D67)-D19-D20-D21-D22-D23-D36-D45-D48-D64</f>
        <v>6579473109.1000004</v>
      </c>
      <c r="E69" s="54">
        <f>SUM(E4:E67)-E19-E20-E21-E22-E23-E36-E45-E48-E64</f>
        <v>677952696.9686954</v>
      </c>
      <c r="F69" s="54">
        <f>SUM(F4:F67)-F19-F20-F21-F22-F23-F36-F45-F48-F64</f>
        <v>350828024.94999999</v>
      </c>
      <c r="G69" s="58">
        <f>E69/(E69+D69)</f>
        <v>9.3415036554943209E-2</v>
      </c>
      <c r="H69" s="55"/>
      <c r="I69" s="56"/>
    </row>
    <row r="70" spans="1:9" s="51" customFormat="1" ht="23.25" hidden="1" customHeight="1" x14ac:dyDescent="0.25">
      <c r="B70" s="52" t="s">
        <v>305</v>
      </c>
      <c r="I70" s="50"/>
    </row>
    <row r="71" spans="1:9" ht="23.25" hidden="1" customHeight="1" x14ac:dyDescent="0.25">
      <c r="B71" s="52" t="s">
        <v>311</v>
      </c>
    </row>
    <row r="72" spans="1:9" ht="23.25" hidden="1" customHeight="1" x14ac:dyDescent="0.25">
      <c r="B72" s="53" t="s">
        <v>306</v>
      </c>
    </row>
    <row r="73" spans="1:9" ht="23.25" hidden="1" customHeight="1" x14ac:dyDescent="0.25">
      <c r="B73" s="53" t="s">
        <v>307</v>
      </c>
    </row>
    <row r="74" spans="1:9" ht="23.25" hidden="1" customHeight="1" x14ac:dyDescent="0.25">
      <c r="B74" s="52" t="s">
        <v>312</v>
      </c>
    </row>
    <row r="75" spans="1:9" ht="23.25" hidden="1" customHeight="1" x14ac:dyDescent="0.25">
      <c r="B75" s="53" t="s">
        <v>313</v>
      </c>
    </row>
    <row r="76" spans="1:9" ht="18.75" x14ac:dyDescent="0.3">
      <c r="B76" s="49"/>
    </row>
  </sheetData>
  <autoFilter ref="A2:I75">
    <filterColumn colId="3">
      <filters>
        <filter val="317 813 800,00"/>
      </filters>
    </filterColumn>
  </autoFilter>
  <sortState ref="A2:K61">
    <sortCondition ref="A2:A61"/>
  </sortState>
  <mergeCells count="15">
    <mergeCell ref="A68:C68"/>
    <mergeCell ref="A69:C69"/>
    <mergeCell ref="A62:I62"/>
    <mergeCell ref="A65:I65"/>
    <mergeCell ref="A37:I37"/>
    <mergeCell ref="A46:I46"/>
    <mergeCell ref="A49:I49"/>
    <mergeCell ref="A56:I56"/>
    <mergeCell ref="A1:I1"/>
    <mergeCell ref="A3:I3"/>
    <mergeCell ref="A6:I6"/>
    <mergeCell ref="A29:I29"/>
    <mergeCell ref="A8:I8"/>
    <mergeCell ref="A11:I11"/>
    <mergeCell ref="A24:I24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к ПЗ доходы</vt:lpstr>
      <vt:lpstr>data 2018</vt:lpstr>
      <vt:lpstr>для Старовойтовой</vt:lpstr>
      <vt:lpstr>'для Старовойтовой'!Заголовки_для_печати</vt:lpstr>
      <vt:lpstr>'Приложение к ПЗ доходы'!Заголовки_для_печати</vt:lpstr>
      <vt:lpstr>'Приложение к ПЗ доходы'!Область_печати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Соловьёва</dc:creator>
  <cp:lastModifiedBy>Богдановская Л. В.</cp:lastModifiedBy>
  <cp:lastPrinted>2023-05-31T13:29:02Z</cp:lastPrinted>
  <dcterms:created xsi:type="dcterms:W3CDTF">2018-12-25T15:55:39Z</dcterms:created>
  <dcterms:modified xsi:type="dcterms:W3CDTF">2024-12-28T06:54:15Z</dcterms:modified>
</cp:coreProperties>
</file>