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14" i="1"/>
  <c r="G27" i="1"/>
  <c r="G28" i="1"/>
  <c r="F13" i="1"/>
  <c r="F14" i="1"/>
  <c r="F27" i="1"/>
  <c r="F28" i="1"/>
  <c r="D11" i="1" l="1"/>
  <c r="H12" i="1" l="1"/>
  <c r="H13" i="1"/>
  <c r="D9" i="1" l="1"/>
  <c r="D6" i="1" l="1"/>
  <c r="D29" i="1" s="1"/>
  <c r="H24" i="1" l="1"/>
  <c r="G24" i="1"/>
  <c r="F24" i="1"/>
  <c r="H26" i="1" l="1"/>
  <c r="F26" i="1"/>
  <c r="G26" i="1"/>
  <c r="H25" i="1"/>
  <c r="G25" i="1"/>
  <c r="F25" i="1"/>
  <c r="H19" i="1"/>
  <c r="G19" i="1"/>
  <c r="F19" i="1"/>
  <c r="E11" i="1" l="1"/>
  <c r="I11" i="1"/>
  <c r="J11" i="1"/>
  <c r="H11" i="1" l="1"/>
  <c r="F11" i="1"/>
  <c r="G11" i="1"/>
  <c r="H20" i="1" l="1"/>
  <c r="F20" i="1"/>
  <c r="G20" i="1"/>
  <c r="H16" i="1" l="1"/>
  <c r="F16" i="1"/>
  <c r="G16" i="1"/>
  <c r="I9" i="1"/>
  <c r="H23" i="1" l="1"/>
  <c r="G23" i="1"/>
  <c r="F23" i="1"/>
  <c r="H17" i="1"/>
  <c r="G17" i="1"/>
  <c r="F17" i="1"/>
  <c r="H15" i="1"/>
  <c r="G15" i="1"/>
  <c r="F15" i="1"/>
  <c r="H10" i="1"/>
  <c r="F10" i="1"/>
  <c r="G10" i="1"/>
  <c r="H8" i="1"/>
  <c r="G8" i="1"/>
  <c r="F8" i="1"/>
  <c r="H18" i="1"/>
  <c r="F18" i="1"/>
  <c r="G18" i="1"/>
  <c r="E9" i="1"/>
  <c r="E6" i="1" s="1"/>
  <c r="H9" i="1" l="1"/>
  <c r="G9" i="1"/>
  <c r="F9" i="1"/>
  <c r="H7" i="1"/>
  <c r="F7" i="1"/>
  <c r="G7" i="1"/>
  <c r="I6" i="1"/>
  <c r="I22" i="1"/>
  <c r="I21" i="1" s="1"/>
  <c r="E22" i="1"/>
  <c r="H6" i="1" l="1"/>
  <c r="F6" i="1"/>
  <c r="G6" i="1"/>
  <c r="H22" i="1"/>
  <c r="F22" i="1"/>
  <c r="G22" i="1"/>
  <c r="E21" i="1"/>
  <c r="I29" i="1"/>
  <c r="J9" i="1"/>
  <c r="H21" i="1" l="1"/>
  <c r="F21" i="1"/>
  <c r="G21" i="1"/>
  <c r="E29" i="1"/>
  <c r="J6" i="1"/>
  <c r="H29" i="1" l="1"/>
  <c r="F29" i="1"/>
  <c r="G29" i="1"/>
  <c r="J22" i="1"/>
  <c r="J21" i="1" s="1"/>
  <c r="J29" i="1" l="1"/>
</calcChain>
</file>

<file path=xl/sharedStrings.xml><?xml version="1.0" encoding="utf-8"?>
<sst xmlns="http://schemas.openxmlformats.org/spreadsheetml/2006/main" count="59" uniqueCount="59">
  <si>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</si>
  <si>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</si>
  <si>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</si>
  <si>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</si>
  <si>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</si>
  <si>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</si>
  <si>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</si>
  <si>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</si>
  <si>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</si>
  <si>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</si>
  <si>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</si>
  <si>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</si>
  <si>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</si>
  <si>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</si>
  <si>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000 1 08 00000 00 0000 000</t>
  </si>
  <si>
    <t>ГОСУДАРСТВЕННАЯ 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</si>
  <si>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</si>
  <si>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</si>
  <si>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</si>
  <si>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</si>
  <si>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</si>
  <si>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</si>
  <si>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</si>
  <si>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</si>
  <si>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</si>
  <si>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</si>
  <si>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</si>
  <si>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</si>
  <si>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</si>
  <si>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</si>
  <si>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>ВСЕГО:</t>
  </si>
  <si>
    <t>Субсидии бюджетам бюджетной системы Российской Федерации (межбюджетные субсидии)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</si>
  <si>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</si>
  <si>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</si>
  <si>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</si>
  <si>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000 2 02 20000 00 0000 150</t>
  </si>
  <si>
    <t>000 2 02 30000 00 0000 150</t>
  </si>
  <si>
    <t>000 2 02 40000 00 0000 150</t>
  </si>
  <si>
    <t>Налог, взимаемый в связи с применением патентной системы налогооблажения</t>
  </si>
  <si>
    <t>000 1 05 04000 02 0000 110</t>
  </si>
  <si>
    <t>000 1 03 00000 00 0000 000</t>
  </si>
  <si>
    <t>000 1 12 00000 00 0000 000</t>
  </si>
  <si>
    <t xml:space="preserve"> 000 1140000000 0000 000</t>
  </si>
  <si>
    <t xml:space="preserve">  ДОХОДЫ ОТ ПРОДАЖИ МАТЕРИАЛЬНЫХ И НЕМАТЕРИАЛЬНЫХ АКТИВОВ</t>
  </si>
  <si>
    <t>2024 год</t>
  </si>
  <si>
    <t>2025 год</t>
  </si>
  <si>
    <t>2026 год</t>
  </si>
  <si>
    <t>Темп роста 2024/2023</t>
  </si>
  <si>
    <t xml:space="preserve"> 000 1050200002 0000 110</t>
  </si>
  <si>
    <t xml:space="preserve">  Единый налог на вмененный доход для отдельных видов деятельности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</si>
  <si>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</si>
  <si>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</si>
  <si>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</si>
  <si>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</si>
  <si>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Сведения о доходах бюджета Жирятинского муниципального  района Брянской области на 2024 год и на плановый период 2025 и 2026 годов в сравнении с ожидаемым исполнением за 2023 год и отчетом за 2022 год  </t>
  </si>
  <si>
    <t>2022 год  (факт)</t>
  </si>
  <si>
    <t>2023 год           (оценка)</t>
  </si>
  <si>
    <t>отклонение от исполнения 2022 года</t>
  </si>
  <si>
    <t>отклонение от оценки исполнения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</si>
</sst>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28" borderId="12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29" borderId="18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49" fontId="24" fillId="0" borderId="21">
      <alignment horizontal="center"/>
    </xf>
    <xf numFmtId="0" fontId="24" fillId="0" borderId="22">
      <alignment horizontal="left" wrapText="1" indent="2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horizontal="justify" vertical="center" wrapText="1"/>
    </xf>
    <xf numFmtId="4" fontId="26" fillId="0" borderId="4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 wrapText="1"/>
    </xf>
    <xf numFmtId="4" fontId="28" fillId="0" borderId="5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/>
    <xf numFmtId="4" fontId="26" fillId="0" borderId="1" xfId="0" applyNumberFormat="1" applyFont="1" applyBorder="1"/>
    <xf numFmtId="4" fontId="26" fillId="0" borderId="7" xfId="0" applyNumberFormat="1" applyFont="1" applyBorder="1"/>
    <xf numFmtId="4" fontId="28" fillId="0" borderId="1" xfId="0" applyNumberFormat="1" applyFont="1" applyBorder="1" applyAlignment="1">
      <alignment horizontal="right"/>
    </xf>
    <xf numFmtId="4" fontId="28" fillId="0" borderId="7" xfId="0" applyNumberFormat="1" applyFont="1" applyBorder="1"/>
    <xf numFmtId="0" fontId="25" fillId="0" borderId="2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9" fillId="0" borderId="0" xfId="0" applyFont="1"/>
    <xf numFmtId="0" fontId="25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4" fontId="28" fillId="0" borderId="7" xfId="0" applyNumberFormat="1" applyFont="1" applyBorder="1" applyAlignment="1">
      <alignment horizontal="right" vertical="center" wrapText="1"/>
    </xf>
    <xf numFmtId="4" fontId="28" fillId="0" borderId="7" xfId="0" applyNumberFormat="1" applyFont="1" applyBorder="1" applyAlignment="1"/>
    <xf numFmtId="0" fontId="27" fillId="2" borderId="1" xfId="0" quotePrefix="1" applyNumberFormat="1" applyFont="1" applyFill="1" applyBorder="1" applyAlignment="1">
      <alignment horizontal="left" vertical="center" shrinkToFit="1"/>
    </xf>
    <xf numFmtId="0" fontId="27" fillId="2" borderId="2" xfId="0" applyNumberFormat="1" applyFont="1" applyFill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4" fontId="28" fillId="34" borderId="7" xfId="0" applyNumberFormat="1" applyFont="1" applyFill="1" applyBorder="1"/>
    <xf numFmtId="4" fontId="26" fillId="0" borderId="1" xfId="0" applyNumberFormat="1" applyFont="1" applyBorder="1" applyAlignment="1"/>
    <xf numFmtId="4" fontId="28" fillId="0" borderId="1" xfId="0" applyNumberFormat="1" applyFont="1" applyBorder="1" applyAlignment="1"/>
    <xf numFmtId="0" fontId="25" fillId="2" borderId="5" xfId="0" quotePrefix="1" applyNumberFormat="1" applyFont="1" applyFill="1" applyBorder="1" applyAlignment="1">
      <alignment horizontal="left" vertical="center" shrinkToFit="1"/>
    </xf>
    <xf numFmtId="0" fontId="25" fillId="2" borderId="23" xfId="0" applyNumberFormat="1" applyFont="1" applyFill="1" applyBorder="1" applyAlignment="1">
      <alignment horizontal="left" vertical="center" wrapText="1"/>
    </xf>
    <xf numFmtId="4" fontId="26" fillId="2" borderId="5" xfId="0" applyNumberFormat="1" applyFont="1" applyFill="1" applyBorder="1" applyAlignment="1">
      <alignment horizontal="right" vertical="center" shrinkToFit="1"/>
    </xf>
    <xf numFmtId="9" fontId="0" fillId="0" borderId="0" xfId="0" applyNumberFormat="1"/>
    <xf numFmtId="4" fontId="26" fillId="0" borderId="10" xfId="0" applyNumberFormat="1" applyFont="1" applyBorder="1" applyAlignment="1">
      <alignment horizontal="right" vertical="center" wrapText="1"/>
    </xf>
    <xf numFmtId="4" fontId="26" fillId="0" borderId="7" xfId="0" applyNumberFormat="1" applyFont="1" applyBorder="1" applyAlignment="1">
      <alignment horizontal="right" vertical="center" wrapText="1"/>
    </xf>
    <xf numFmtId="4" fontId="28" fillId="0" borderId="24" xfId="0" applyNumberFormat="1" applyFont="1" applyBorder="1" applyAlignment="1">
      <alignment horizontal="right" vertical="center" wrapText="1"/>
    </xf>
    <xf numFmtId="4" fontId="26" fillId="2" borderId="24" xfId="0" applyNumberFormat="1" applyFont="1" applyFill="1" applyBorder="1" applyAlignment="1">
      <alignment horizontal="right" vertical="center" shrinkToFit="1"/>
    </xf>
    <xf numFmtId="4" fontId="28" fillId="0" borderId="7" xfId="0" applyNumberFormat="1" applyFont="1" applyBorder="1" applyAlignment="1">
      <alignment horizontal="right"/>
    </xf>
    <xf numFmtId="43" fontId="25" fillId="0" borderId="1" xfId="45" applyFont="1" applyBorder="1" applyAlignment="1">
      <alignment horizontal="justify" vertical="center" wrapText="1"/>
    </xf>
    <xf numFmtId="43" fontId="27" fillId="0" borderId="1" xfId="45" applyFont="1" applyBorder="1" applyAlignment="1">
      <alignment horizontal="justify" vertical="center" wrapText="1"/>
    </xf>
    <xf numFmtId="43" fontId="25" fillId="2" borderId="1" xfId="45" applyFont="1" applyFill="1" applyBorder="1" applyAlignment="1">
      <alignment horizontal="left" vertical="center" wrapText="1"/>
    </xf>
    <xf numFmtId="43" fontId="25" fillId="0" borderId="1" xfId="45" applyFont="1" applyBorder="1" applyAlignment="1">
      <alignment vertical="center" wrapText="1"/>
    </xf>
    <xf numFmtId="43" fontId="25" fillId="0" borderId="7" xfId="45" applyFont="1" applyBorder="1" applyAlignment="1">
      <alignment horizontal="justify" vertical="center" wrapText="1"/>
    </xf>
    <xf numFmtId="43" fontId="27" fillId="0" borderId="7" xfId="45" applyFont="1" applyBorder="1" applyAlignment="1">
      <alignment horizontal="justify" vertical="center" wrapText="1"/>
    </xf>
    <xf numFmtId="43" fontId="27" fillId="0" borderId="10" xfId="45" applyFont="1" applyBorder="1" applyAlignment="1">
      <alignment horizontal="justify" vertical="center" wrapText="1"/>
    </xf>
    <xf numFmtId="164" fontId="28" fillId="0" borderId="4" xfId="46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3" fontId="27" fillId="2" borderId="1" xfId="45" applyFont="1" applyFill="1" applyBorder="1" applyAlignment="1">
      <alignment horizontal="left" wrapText="1"/>
    </xf>
    <xf numFmtId="4" fontId="28" fillId="2" borderId="7" xfId="0" applyNumberFormat="1" applyFont="1" applyFill="1" applyBorder="1" applyAlignment="1">
      <alignment horizontal="right" shrinkToFit="1"/>
    </xf>
    <xf numFmtId="4" fontId="28" fillId="0" borderId="1" xfId="0" applyNumberFormat="1" applyFont="1" applyBorder="1" applyAlignment="1">
      <alignment horizontal="center" wrapText="1"/>
    </xf>
    <xf numFmtId="164" fontId="28" fillId="0" borderId="4" xfId="46" applyNumberFormat="1" applyFont="1" applyBorder="1" applyAlignment="1">
      <alignment horizontal="right" wrapText="1"/>
    </xf>
    <xf numFmtId="4" fontId="28" fillId="2" borderId="1" xfId="0" applyNumberFormat="1" applyFont="1" applyFill="1" applyBorder="1" applyAlignment="1">
      <alignment horizontal="right" shrinkToFit="1"/>
    </xf>
    <xf numFmtId="0" fontId="27" fillId="0" borderId="4" xfId="0" applyFont="1" applyBorder="1" applyAlignment="1">
      <alignment wrapText="1"/>
    </xf>
    <xf numFmtId="0" fontId="27" fillId="0" borderId="4" xfId="0" applyFont="1" applyBorder="1" applyAlignment="1">
      <alignment horizontal="justify" wrapText="1"/>
    </xf>
    <xf numFmtId="43" fontId="27" fillId="0" borderId="10" xfId="45" applyFont="1" applyBorder="1" applyAlignment="1">
      <alignment horizontal="justify" wrapText="1"/>
    </xf>
    <xf numFmtId="4" fontId="26" fillId="0" borderId="1" xfId="0" applyNumberFormat="1" applyFont="1" applyBorder="1" applyAlignment="1">
      <alignment horizontal="center" wrapText="1"/>
    </xf>
    <xf numFmtId="164" fontId="26" fillId="0" borderId="1" xfId="46" applyNumberFormat="1" applyFont="1" applyBorder="1" applyAlignment="1">
      <alignment horizontal="right" wrapText="1"/>
    </xf>
    <xf numFmtId="43" fontId="26" fillId="0" borderId="7" xfId="45" applyFont="1" applyBorder="1" applyAlignment="1">
      <alignment wrapText="1"/>
    </xf>
    <xf numFmtId="0" fontId="27" fillId="0" borderId="4" xfId="0" applyFont="1" applyBorder="1" applyAlignment="1">
      <alignment horizontal="justify" vertical="center" wrapText="1"/>
    </xf>
    <xf numFmtId="43" fontId="27" fillId="34" borderId="7" xfId="45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6" builtinId="5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88" zoomScaleNormal="88" workbookViewId="0">
      <selection activeCell="H19" sqref="H19"/>
    </sheetView>
  </sheetViews>
  <sheetFormatPr defaultRowHeight="15" x14ac:dyDescent="0.25"/>
  <cols>
    <col min="1" max="1" width="25.5703125" customWidth="1"/>
    <col min="2" max="2" width="56.5703125" customWidth="1"/>
    <col min="3" max="3" width="19.7109375" customWidth="1"/>
    <col min="4" max="4" width="17.5703125" customWidth="1"/>
    <col min="5" max="5" width="16.7109375" customWidth="1"/>
    <col min="6" max="6" width="20.5703125" customWidth="1"/>
    <col min="7" max="7" width="20" customWidth="1"/>
    <col min="8" max="8" width="16.7109375" customWidth="1"/>
    <col min="9" max="9" width="15.140625" customWidth="1"/>
    <col min="10" max="10" width="16.42578125" customWidth="1"/>
  </cols>
  <sheetData>
    <row r="1" spans="1:10" ht="54" customHeight="1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5">
      <c r="E2" s="37"/>
      <c r="F2" s="37"/>
      <c r="G2" s="37"/>
      <c r="H2" s="37"/>
      <c r="J2" s="1" t="s">
        <v>0</v>
      </c>
    </row>
    <row r="3" spans="1:10" x14ac:dyDescent="0.25">
      <c r="A3" s="67" t="s">
        <v>27</v>
      </c>
      <c r="B3" s="69" t="s">
        <v>1</v>
      </c>
      <c r="C3" s="74" t="s">
        <v>55</v>
      </c>
      <c r="D3" s="74" t="s">
        <v>56</v>
      </c>
      <c r="E3" s="74" t="s">
        <v>44</v>
      </c>
      <c r="F3" s="74" t="s">
        <v>57</v>
      </c>
      <c r="G3" s="74" t="s">
        <v>58</v>
      </c>
      <c r="H3" s="74" t="s">
        <v>47</v>
      </c>
      <c r="I3" s="74" t="s">
        <v>45</v>
      </c>
      <c r="J3" s="72" t="s">
        <v>46</v>
      </c>
    </row>
    <row r="4" spans="1:10" x14ac:dyDescent="0.25">
      <c r="A4" s="68"/>
      <c r="B4" s="70"/>
      <c r="C4" s="75"/>
      <c r="D4" s="75"/>
      <c r="E4" s="70"/>
      <c r="F4" s="77"/>
      <c r="G4" s="77"/>
      <c r="H4" s="75"/>
      <c r="I4" s="70"/>
      <c r="J4" s="73"/>
    </row>
    <row r="5" spans="1:10" x14ac:dyDescent="0.25">
      <c r="A5" s="68"/>
      <c r="B5" s="71"/>
      <c r="C5" s="76"/>
      <c r="D5" s="76"/>
      <c r="E5" s="71"/>
      <c r="F5" s="78"/>
      <c r="G5" s="78"/>
      <c r="H5" s="76"/>
      <c r="I5" s="71"/>
      <c r="J5" s="73"/>
    </row>
    <row r="6" spans="1:10" x14ac:dyDescent="0.25">
      <c r="A6" s="3" t="s">
        <v>2</v>
      </c>
      <c r="B6" s="4" t="s">
        <v>3</v>
      </c>
      <c r="C6" s="43">
        <v>72119111.890000001</v>
      </c>
      <c r="D6" s="43">
        <f>D7+D9+D11+D15+D16+D17+D18+D19+D20</f>
        <v>66313002.310000002</v>
      </c>
      <c r="E6" s="38">
        <f>E7+E9+E11+E15+E16+E17+E18+E19+E20</f>
        <v>78205590</v>
      </c>
      <c r="F6" s="51">
        <f>E6-C6</f>
        <v>6086478.1099999994</v>
      </c>
      <c r="G6" s="51">
        <f>E6-D6</f>
        <v>11892587.689999998</v>
      </c>
      <c r="H6" s="50">
        <f>E6/D6</f>
        <v>1.1793402089443112</v>
      </c>
      <c r="I6" s="5">
        <f>I7+I9+I11++I15+I16+I17+I18+I19+I20</f>
        <v>79802046</v>
      </c>
      <c r="J6" s="5">
        <f>J7+J9+J11++J15+J16+J17+J18+J19+J20</f>
        <v>83169530</v>
      </c>
    </row>
    <row r="7" spans="1:10" x14ac:dyDescent="0.25">
      <c r="A7" s="3" t="s">
        <v>4</v>
      </c>
      <c r="B7" s="6" t="s">
        <v>5</v>
      </c>
      <c r="C7" s="43">
        <v>45217986</v>
      </c>
      <c r="D7" s="43">
        <v>48596200</v>
      </c>
      <c r="E7" s="39">
        <v>52502315</v>
      </c>
      <c r="F7" s="51">
        <f t="shared" ref="F7:F20" si="0">E7-C7</f>
        <v>7284329</v>
      </c>
      <c r="G7" s="51">
        <f t="shared" ref="G7:G20" si="1">E7-D7</f>
        <v>3906115</v>
      </c>
      <c r="H7" s="50">
        <f t="shared" ref="H7:H20" si="2">E7/D7</f>
        <v>1.0803790214049658</v>
      </c>
      <c r="I7" s="7">
        <v>53867970</v>
      </c>
      <c r="J7" s="7">
        <v>57128430</v>
      </c>
    </row>
    <row r="8" spans="1:10" x14ac:dyDescent="0.25">
      <c r="A8" s="8" t="s">
        <v>6</v>
      </c>
      <c r="B8" s="9" t="s">
        <v>7</v>
      </c>
      <c r="C8" s="44">
        <v>45247986</v>
      </c>
      <c r="D8" s="44">
        <v>48596200</v>
      </c>
      <c r="E8" s="40">
        <v>52502315</v>
      </c>
      <c r="F8" s="51">
        <f t="shared" si="0"/>
        <v>7254329</v>
      </c>
      <c r="G8" s="51">
        <f t="shared" si="1"/>
        <v>3906115</v>
      </c>
      <c r="H8" s="50">
        <f t="shared" si="2"/>
        <v>1.0803790214049658</v>
      </c>
      <c r="I8" s="10">
        <v>53867970</v>
      </c>
      <c r="J8" s="10">
        <v>57128430</v>
      </c>
    </row>
    <row r="9" spans="1:10" ht="25.5" x14ac:dyDescent="0.25">
      <c r="A9" s="34" t="s">
        <v>40</v>
      </c>
      <c r="B9" s="35" t="s">
        <v>8</v>
      </c>
      <c r="C9" s="45">
        <v>8677844.9900000002</v>
      </c>
      <c r="D9" s="45">
        <f t="shared" ref="D9:I9" si="3">D10</f>
        <v>8481900</v>
      </c>
      <c r="E9" s="41">
        <f t="shared" si="3"/>
        <v>8611867</v>
      </c>
      <c r="F9" s="51">
        <f t="shared" si="0"/>
        <v>-65977.990000000224</v>
      </c>
      <c r="G9" s="51">
        <f t="shared" si="1"/>
        <v>129967</v>
      </c>
      <c r="H9" s="50">
        <f t="shared" si="2"/>
        <v>1.0153228639809477</v>
      </c>
      <c r="I9" s="36">
        <f t="shared" si="3"/>
        <v>8790468</v>
      </c>
      <c r="J9" s="36">
        <f>J10</f>
        <v>8840892</v>
      </c>
    </row>
    <row r="10" spans="1:10" ht="25.5" x14ac:dyDescent="0.25">
      <c r="A10" s="26" t="s">
        <v>9</v>
      </c>
      <c r="B10" s="27" t="s">
        <v>28</v>
      </c>
      <c r="C10" s="53">
        <v>8677844.9900000002</v>
      </c>
      <c r="D10" s="53">
        <v>8481900</v>
      </c>
      <c r="E10" s="54">
        <v>8611867</v>
      </c>
      <c r="F10" s="55">
        <f t="shared" si="0"/>
        <v>-65977.990000000224</v>
      </c>
      <c r="G10" s="55">
        <f t="shared" si="1"/>
        <v>129967</v>
      </c>
      <c r="H10" s="56">
        <f t="shared" si="2"/>
        <v>1.0153228639809477</v>
      </c>
      <c r="I10" s="57">
        <v>8790468</v>
      </c>
      <c r="J10" s="57">
        <v>8840892</v>
      </c>
    </row>
    <row r="11" spans="1:10" x14ac:dyDescent="0.25">
      <c r="A11" s="3" t="s">
        <v>10</v>
      </c>
      <c r="B11" s="4" t="s">
        <v>11</v>
      </c>
      <c r="C11" s="43">
        <v>1010635.16</v>
      </c>
      <c r="D11" s="43">
        <f>D12+D13+D14</f>
        <v>447430</v>
      </c>
      <c r="E11" s="16">
        <f>E13+E14</f>
        <v>688600</v>
      </c>
      <c r="F11" s="51">
        <f t="shared" si="0"/>
        <v>-322035.16000000003</v>
      </c>
      <c r="G11" s="51">
        <f t="shared" si="1"/>
        <v>241170</v>
      </c>
      <c r="H11" s="50">
        <f t="shared" si="2"/>
        <v>1.5390116889792818</v>
      </c>
      <c r="I11" s="15">
        <f>I13+I14</f>
        <v>731800</v>
      </c>
      <c r="J11" s="15">
        <f>J13+J14</f>
        <v>779400</v>
      </c>
    </row>
    <row r="12" spans="1:10" ht="25.5" x14ac:dyDescent="0.25">
      <c r="A12" s="8" t="s">
        <v>48</v>
      </c>
      <c r="B12" s="23" t="s">
        <v>49</v>
      </c>
      <c r="C12" s="44">
        <v>17598.990000000002</v>
      </c>
      <c r="D12" s="44">
        <v>-2400</v>
      </c>
      <c r="E12" s="18">
        <v>0</v>
      </c>
      <c r="F12" s="52">
        <v>-17598.990000000002</v>
      </c>
      <c r="G12" s="52">
        <v>2400</v>
      </c>
      <c r="H12" s="50">
        <f t="shared" si="2"/>
        <v>0</v>
      </c>
      <c r="I12" s="14">
        <v>0</v>
      </c>
      <c r="J12" s="14">
        <v>0</v>
      </c>
    </row>
    <row r="13" spans="1:10" x14ac:dyDescent="0.25">
      <c r="A13" s="8" t="s">
        <v>12</v>
      </c>
      <c r="B13" s="13" t="s">
        <v>13</v>
      </c>
      <c r="C13" s="44">
        <v>487680.15</v>
      </c>
      <c r="D13" s="44">
        <v>109830</v>
      </c>
      <c r="E13" s="42">
        <v>112600</v>
      </c>
      <c r="F13" s="52">
        <f t="shared" si="0"/>
        <v>-375080.15</v>
      </c>
      <c r="G13" s="52">
        <f t="shared" si="1"/>
        <v>2770</v>
      </c>
      <c r="H13" s="50">
        <f t="shared" si="2"/>
        <v>1.025220795775289</v>
      </c>
      <c r="I13" s="17">
        <v>119800</v>
      </c>
      <c r="J13" s="17">
        <v>127400</v>
      </c>
    </row>
    <row r="14" spans="1:10" ht="25.5" x14ac:dyDescent="0.25">
      <c r="A14" s="8" t="s">
        <v>39</v>
      </c>
      <c r="B14" s="11" t="s">
        <v>38</v>
      </c>
      <c r="C14" s="44">
        <v>505356.02</v>
      </c>
      <c r="D14" s="44">
        <v>340000</v>
      </c>
      <c r="E14" s="24">
        <v>576000</v>
      </c>
      <c r="F14" s="52">
        <f t="shared" si="0"/>
        <v>70643.979999999981</v>
      </c>
      <c r="G14" s="52">
        <f t="shared" si="1"/>
        <v>236000</v>
      </c>
      <c r="H14" s="50"/>
      <c r="I14" s="12">
        <v>612000</v>
      </c>
      <c r="J14" s="12">
        <v>652000</v>
      </c>
    </row>
    <row r="15" spans="1:10" x14ac:dyDescent="0.25">
      <c r="A15" s="3" t="s">
        <v>14</v>
      </c>
      <c r="B15" s="4" t="s">
        <v>15</v>
      </c>
      <c r="C15" s="43">
        <v>466236.84</v>
      </c>
      <c r="D15" s="43">
        <v>335400</v>
      </c>
      <c r="E15" s="16">
        <v>354000</v>
      </c>
      <c r="F15" s="51">
        <f t="shared" si="0"/>
        <v>-112236.84000000003</v>
      </c>
      <c r="G15" s="51">
        <f t="shared" si="1"/>
        <v>18600</v>
      </c>
      <c r="H15" s="50">
        <f t="shared" si="2"/>
        <v>1.0554561717352415</v>
      </c>
      <c r="I15" s="16">
        <v>363000</v>
      </c>
      <c r="J15" s="16">
        <v>372000</v>
      </c>
    </row>
    <row r="16" spans="1:10" ht="38.25" x14ac:dyDescent="0.25">
      <c r="A16" s="3" t="s">
        <v>16</v>
      </c>
      <c r="B16" s="19" t="s">
        <v>17</v>
      </c>
      <c r="C16" s="46">
        <v>1203237.75</v>
      </c>
      <c r="D16" s="46">
        <v>1081140</v>
      </c>
      <c r="E16" s="16">
        <v>1249608</v>
      </c>
      <c r="F16" s="51">
        <f t="shared" si="0"/>
        <v>46370.25</v>
      </c>
      <c r="G16" s="51">
        <f t="shared" si="1"/>
        <v>168468</v>
      </c>
      <c r="H16" s="50">
        <f t="shared" si="2"/>
        <v>1.1558244075697874</v>
      </c>
      <c r="I16" s="16">
        <v>1249608</v>
      </c>
      <c r="J16" s="16">
        <v>1249608</v>
      </c>
    </row>
    <row r="17" spans="1:11" ht="22.5" customHeight="1" x14ac:dyDescent="0.25">
      <c r="A17" s="3" t="s">
        <v>41</v>
      </c>
      <c r="B17" s="19" t="s">
        <v>18</v>
      </c>
      <c r="C17" s="46">
        <v>235832.3</v>
      </c>
      <c r="D17" s="46">
        <v>159982</v>
      </c>
      <c r="E17" s="16">
        <v>179600</v>
      </c>
      <c r="F17" s="51">
        <f t="shared" si="0"/>
        <v>-56232.299999999988</v>
      </c>
      <c r="G17" s="51">
        <f t="shared" si="1"/>
        <v>19618</v>
      </c>
      <c r="H17" s="50">
        <f t="shared" si="2"/>
        <v>1.1226262954582391</v>
      </c>
      <c r="I17" s="16">
        <v>179600</v>
      </c>
      <c r="J17" s="16">
        <v>179600</v>
      </c>
    </row>
    <row r="18" spans="1:11" ht="25.5" x14ac:dyDescent="0.25">
      <c r="A18" s="3" t="s">
        <v>19</v>
      </c>
      <c r="B18" s="19" t="s">
        <v>20</v>
      </c>
      <c r="C18" s="46">
        <v>138687.95000000001</v>
      </c>
      <c r="D18" s="46">
        <v>204800</v>
      </c>
      <c r="E18" s="16">
        <v>149600</v>
      </c>
      <c r="F18" s="51">
        <f t="shared" si="0"/>
        <v>10912.049999999988</v>
      </c>
      <c r="G18" s="51">
        <f t="shared" si="1"/>
        <v>-55200</v>
      </c>
      <c r="H18" s="50">
        <f t="shared" si="2"/>
        <v>0.73046875</v>
      </c>
      <c r="I18" s="15">
        <v>149600</v>
      </c>
      <c r="J18" s="15">
        <v>149600</v>
      </c>
      <c r="K18" s="21"/>
    </row>
    <row r="19" spans="1:11" ht="25.5" customHeight="1" x14ac:dyDescent="0.25">
      <c r="A19" s="3" t="s">
        <v>42</v>
      </c>
      <c r="B19" s="19" t="s">
        <v>43</v>
      </c>
      <c r="C19" s="46">
        <v>14677878.84</v>
      </c>
      <c r="D19" s="46">
        <v>6240000.3099999996</v>
      </c>
      <c r="E19" s="16">
        <v>14000000</v>
      </c>
      <c r="F19" s="51">
        <f t="shared" si="0"/>
        <v>-677878.83999999985</v>
      </c>
      <c r="G19" s="51">
        <f t="shared" si="1"/>
        <v>7759999.6900000004</v>
      </c>
      <c r="H19" s="50">
        <f t="shared" si="2"/>
        <v>2.2435896321293614</v>
      </c>
      <c r="I19" s="16">
        <v>14000000</v>
      </c>
      <c r="J19" s="16">
        <v>14000000</v>
      </c>
      <c r="K19" s="21"/>
    </row>
    <row r="20" spans="1:11" x14ac:dyDescent="0.25">
      <c r="A20" s="3" t="s">
        <v>21</v>
      </c>
      <c r="B20" s="19" t="s">
        <v>22</v>
      </c>
      <c r="C20" s="46">
        <v>490772.06</v>
      </c>
      <c r="D20" s="46">
        <v>766150</v>
      </c>
      <c r="E20" s="16">
        <v>470000</v>
      </c>
      <c r="F20" s="51">
        <f t="shared" si="0"/>
        <v>-20772.059999999998</v>
      </c>
      <c r="G20" s="51">
        <f t="shared" si="1"/>
        <v>-296150</v>
      </c>
      <c r="H20" s="50">
        <f t="shared" si="2"/>
        <v>0.61345689486393007</v>
      </c>
      <c r="I20" s="16">
        <v>470000</v>
      </c>
      <c r="J20" s="16">
        <v>470000</v>
      </c>
    </row>
    <row r="21" spans="1:11" x14ac:dyDescent="0.25">
      <c r="A21" s="3" t="s">
        <v>23</v>
      </c>
      <c r="B21" s="22" t="s">
        <v>24</v>
      </c>
      <c r="C21" s="47">
        <v>151800825.56999999</v>
      </c>
      <c r="D21" s="47">
        <v>144203664.58000001</v>
      </c>
      <c r="E21" s="16">
        <f t="shared" ref="E21:I21" si="4">E22</f>
        <v>152142404.79999998</v>
      </c>
      <c r="F21" s="51">
        <f t="shared" ref="F21:F25" si="5">E21-C21</f>
        <v>341579.22999998927</v>
      </c>
      <c r="G21" s="51">
        <f t="shared" ref="G21:G25" si="6">E21-D21</f>
        <v>7938740.219999969</v>
      </c>
      <c r="H21" s="50">
        <f t="shared" ref="H21:H25" si="7">E21/D21</f>
        <v>1.0550522779231855</v>
      </c>
      <c r="I21" s="16">
        <f t="shared" si="4"/>
        <v>151992263.97</v>
      </c>
      <c r="J21" s="16">
        <f>J22</f>
        <v>233560482.94</v>
      </c>
    </row>
    <row r="22" spans="1:11" ht="25.5" x14ac:dyDescent="0.25">
      <c r="A22" s="8" t="s">
        <v>25</v>
      </c>
      <c r="B22" s="23" t="s">
        <v>26</v>
      </c>
      <c r="C22" s="48">
        <v>151785793.87</v>
      </c>
      <c r="D22" s="48">
        <v>144203664.58000001</v>
      </c>
      <c r="E22" s="18">
        <f>E23+E24+E25+E26</f>
        <v>152142404.79999998</v>
      </c>
      <c r="F22" s="52">
        <f t="shared" si="5"/>
        <v>356610.92999997735</v>
      </c>
      <c r="G22" s="52">
        <f t="shared" si="6"/>
        <v>7938740.219999969</v>
      </c>
      <c r="H22" s="50">
        <f t="shared" si="7"/>
        <v>1.0550522779231855</v>
      </c>
      <c r="I22" s="18">
        <f>I23+I24+I25+I26</f>
        <v>151992263.97</v>
      </c>
      <c r="J22" s="18">
        <f>J23+J24+J25+J26</f>
        <v>233560482.94</v>
      </c>
    </row>
    <row r="23" spans="1:11" ht="21" customHeight="1" x14ac:dyDescent="0.25">
      <c r="A23" s="20" t="s">
        <v>34</v>
      </c>
      <c r="B23" s="23" t="s">
        <v>32</v>
      </c>
      <c r="C23" s="48">
        <v>29685714</v>
      </c>
      <c r="D23" s="48">
        <v>24094220</v>
      </c>
      <c r="E23" s="18">
        <v>25579800</v>
      </c>
      <c r="F23" s="52">
        <f t="shared" si="5"/>
        <v>-4105914</v>
      </c>
      <c r="G23" s="52">
        <f t="shared" si="6"/>
        <v>1485580</v>
      </c>
      <c r="H23" s="50">
        <f t="shared" si="7"/>
        <v>1.0616571111245767</v>
      </c>
      <c r="I23" s="18">
        <v>6901000</v>
      </c>
      <c r="J23" s="18">
        <v>5549000</v>
      </c>
    </row>
    <row r="24" spans="1:11" ht="24.75" customHeight="1" x14ac:dyDescent="0.25">
      <c r="A24" s="28" t="s">
        <v>35</v>
      </c>
      <c r="B24" s="64" t="s">
        <v>31</v>
      </c>
      <c r="C24" s="49">
        <v>19022572</v>
      </c>
      <c r="D24" s="49">
        <v>11871660.43</v>
      </c>
      <c r="E24" s="18">
        <v>8815579.6500000004</v>
      </c>
      <c r="F24" s="52">
        <f t="shared" si="5"/>
        <v>-10206992.35</v>
      </c>
      <c r="G24" s="52">
        <f t="shared" si="6"/>
        <v>-3056080.7799999993</v>
      </c>
      <c r="H24" s="50">
        <f t="shared" si="7"/>
        <v>0.74257343376523788</v>
      </c>
      <c r="I24" s="18">
        <v>18980334.82</v>
      </c>
      <c r="J24" s="18">
        <v>99159829.040000007</v>
      </c>
    </row>
    <row r="25" spans="1:11" ht="45" customHeight="1" x14ac:dyDescent="0.25">
      <c r="A25" s="29" t="s">
        <v>36</v>
      </c>
      <c r="B25" s="30" t="s">
        <v>33</v>
      </c>
      <c r="C25" s="65">
        <v>93714458.069999993</v>
      </c>
      <c r="D25" s="65">
        <v>100357578.8</v>
      </c>
      <c r="E25" s="31">
        <v>110901467.55</v>
      </c>
      <c r="F25" s="52">
        <f t="shared" si="5"/>
        <v>17187009.480000004</v>
      </c>
      <c r="G25" s="52">
        <f t="shared" si="6"/>
        <v>10543888.75</v>
      </c>
      <c r="H25" s="50">
        <f t="shared" si="7"/>
        <v>1.1050632037567649</v>
      </c>
      <c r="I25" s="31">
        <v>119227458.55</v>
      </c>
      <c r="J25" s="31">
        <v>121830440.55</v>
      </c>
    </row>
    <row r="26" spans="1:11" x14ac:dyDescent="0.25">
      <c r="A26" s="8" t="s">
        <v>37</v>
      </c>
      <c r="B26" s="23" t="s">
        <v>29</v>
      </c>
      <c r="C26" s="44">
        <v>9363048.9100000001</v>
      </c>
      <c r="D26" s="44">
        <v>7880205.3499999996</v>
      </c>
      <c r="E26" s="33">
        <v>6845557.5999999996</v>
      </c>
      <c r="F26" s="52">
        <f t="shared" ref="F26:F29" si="8">E26-C26</f>
        <v>-2517491.3100000005</v>
      </c>
      <c r="G26" s="52">
        <f t="shared" ref="G26:G29" si="9">E26-D26</f>
        <v>-1034647.75</v>
      </c>
      <c r="H26" s="50">
        <f t="shared" ref="H26:H29" si="10">E26/D26</f>
        <v>0.86870294566625728</v>
      </c>
      <c r="I26" s="33">
        <v>6883470.5999999996</v>
      </c>
      <c r="J26" s="33">
        <v>7021213.3499999996</v>
      </c>
    </row>
    <row r="27" spans="1:11" ht="63.75" x14ac:dyDescent="0.25">
      <c r="A27" s="28" t="s">
        <v>50</v>
      </c>
      <c r="B27" s="64" t="s">
        <v>51</v>
      </c>
      <c r="C27" s="49">
        <v>39937.07</v>
      </c>
      <c r="D27" s="49"/>
      <c r="E27" s="25"/>
      <c r="F27" s="52">
        <f t="shared" si="8"/>
        <v>-39937.07</v>
      </c>
      <c r="G27" s="52">
        <f t="shared" si="9"/>
        <v>0</v>
      </c>
      <c r="H27" s="50"/>
      <c r="I27" s="25"/>
      <c r="J27" s="18"/>
    </row>
    <row r="28" spans="1:11" ht="39" x14ac:dyDescent="0.25">
      <c r="A28" s="58" t="s">
        <v>52</v>
      </c>
      <c r="B28" s="59" t="s">
        <v>53</v>
      </c>
      <c r="C28" s="60">
        <v>-24905.37</v>
      </c>
      <c r="D28" s="60"/>
      <c r="E28" s="25"/>
      <c r="F28" s="55">
        <f t="shared" si="8"/>
        <v>24905.37</v>
      </c>
      <c r="G28" s="55">
        <f t="shared" si="9"/>
        <v>0</v>
      </c>
      <c r="H28" s="56"/>
      <c r="I28" s="25"/>
      <c r="J28" s="25"/>
    </row>
    <row r="29" spans="1:11" ht="24" customHeight="1" x14ac:dyDescent="0.25">
      <c r="A29" s="3"/>
      <c r="B29" s="3" t="s">
        <v>30</v>
      </c>
      <c r="C29" s="63">
        <v>223919937.46000001</v>
      </c>
      <c r="D29" s="63">
        <f>D6+D21</f>
        <v>210516666.89000002</v>
      </c>
      <c r="E29" s="32">
        <f>E21+E6</f>
        <v>230347994.79999998</v>
      </c>
      <c r="F29" s="61">
        <f t="shared" si="8"/>
        <v>6428057.3399999738</v>
      </c>
      <c r="G29" s="61">
        <f t="shared" si="9"/>
        <v>19831327.909999967</v>
      </c>
      <c r="H29" s="62">
        <f t="shared" si="10"/>
        <v>1.0942031251158004</v>
      </c>
      <c r="I29" s="32">
        <f>I21+I6</f>
        <v>231794309.97</v>
      </c>
      <c r="J29" s="32">
        <f>J21+J6</f>
        <v>316730012.94</v>
      </c>
    </row>
    <row r="30" spans="1:11" ht="55.5" customHeight="1" x14ac:dyDescent="0.25">
      <c r="J30" s="2"/>
    </row>
    <row r="31" spans="1:11" ht="64.5" customHeight="1" x14ac:dyDescent="0.25">
      <c r="J31" s="2"/>
    </row>
  </sheetData>
  <mergeCells count="11">
    <mergeCell ref="A1:J1"/>
    <mergeCell ref="A3:A5"/>
    <mergeCell ref="B3:B5"/>
    <mergeCell ref="J3:J5"/>
    <mergeCell ref="E3:E5"/>
    <mergeCell ref="I3:I5"/>
    <mergeCell ref="H3:H5"/>
    <mergeCell ref="C3:C5"/>
    <mergeCell ref="D3:D5"/>
    <mergeCell ref="F3:F5"/>
    <mergeCell ref="G3:G5"/>
  </mergeCells>
  <phoneticPr fontId="0" type="noConversion"/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2023-11-28T13:27:10Z</cp:lastPrinted>
  <dcterms:created xsi:type="dcterms:W3CDTF">2014-11-05T13:31:02Z</dcterms:created>
  <dcterms:modified xsi:type="dcterms:W3CDTF">2023-11-29T07:08:07Z</dcterms:modified>
</cp:coreProperties>
</file>