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filterPrivacy="1" showInkAnnotation="0"/>
  <xr:revisionPtr revIDLastSave="0" documentId="13_ncr:40009_{60752924-C891-4066-BAA9-773568AA7844}" xr6:coauthVersionLast="47" xr6:coauthVersionMax="47" xr10:uidLastSave="{00000000-0000-0000-0000-000000000000}"/>
  <bookViews>
    <workbookView xWindow="-120" yWindow="-120" windowWidth="29040" windowHeight="15840" tabRatio="559"/>
  </bookViews>
  <sheets>
    <sheet name="реестр источников доходов " sheetId="3" r:id="rId1"/>
    <sheet name="Лист1" sheetId="4" r:id="rId2"/>
  </sheets>
  <definedNames>
    <definedName name="_xlnm.Print_Titles" localSheetId="0">'реестр источников доходов '!$4:$7</definedName>
    <definedName name="_xlnm.Print_Area" localSheetId="0">'реестр источников доходов '!$A$1:$V$100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2" i="3" l="1"/>
  <c r="R92" i="3"/>
  <c r="R68" i="3"/>
  <c r="R43" i="3"/>
  <c r="R31" i="3"/>
  <c r="Q92" i="3"/>
  <c r="Q68" i="3"/>
  <c r="U82" i="3"/>
  <c r="V82" i="3"/>
  <c r="T82" i="3"/>
  <c r="U92" i="3"/>
  <c r="V92" i="3"/>
  <c r="T92" i="3"/>
  <c r="R82" i="3"/>
  <c r="Q64" i="3"/>
  <c r="S26" i="3"/>
  <c r="R26" i="3"/>
  <c r="Q26" i="3"/>
  <c r="S43" i="3"/>
  <c r="T37" i="3"/>
  <c r="U37" i="3"/>
  <c r="V37" i="3"/>
  <c r="R37" i="3"/>
  <c r="S37" i="3"/>
  <c r="Q37" i="3"/>
  <c r="Q34" i="3"/>
  <c r="Q31" i="3" s="1"/>
  <c r="S13" i="3"/>
  <c r="V68" i="3"/>
  <c r="U68" i="3"/>
  <c r="T68" i="3"/>
  <c r="T43" i="3"/>
  <c r="R40" i="3"/>
  <c r="R64" i="3"/>
  <c r="U43" i="3"/>
  <c r="V43" i="3"/>
  <c r="T31" i="3"/>
  <c r="U26" i="3"/>
  <c r="V26" i="3"/>
  <c r="T26" i="3"/>
  <c r="S18" i="3"/>
  <c r="Q18" i="3"/>
  <c r="U31" i="3"/>
  <c r="T18" i="3"/>
  <c r="V18" i="3"/>
  <c r="S31" i="3"/>
  <c r="U18" i="3"/>
  <c r="V31" i="3"/>
  <c r="R18" i="3"/>
  <c r="V64" i="3"/>
  <c r="U64" i="3"/>
  <c r="S64" i="3"/>
  <c r="T40" i="3"/>
  <c r="U40" i="3"/>
  <c r="V40" i="3"/>
  <c r="S40" i="3"/>
  <c r="S24" i="3"/>
  <c r="S22" i="3" s="1"/>
  <c r="V24" i="3"/>
  <c r="U24" i="3"/>
  <c r="T24" i="3"/>
  <c r="Q24" i="3"/>
  <c r="U8" i="3"/>
  <c r="V8" i="3"/>
  <c r="T8" i="3"/>
  <c r="S8" i="3"/>
  <c r="T64" i="3"/>
  <c r="R22" i="3"/>
  <c r="T22" i="3"/>
  <c r="U22" i="3"/>
  <c r="V22" i="3"/>
  <c r="R13" i="3"/>
  <c r="T13" i="3"/>
  <c r="U13" i="3"/>
  <c r="V13" i="3"/>
  <c r="Q13" i="3"/>
  <c r="Q8" i="3"/>
  <c r="T63" i="3" l="1"/>
  <c r="S63" i="3"/>
  <c r="V63" i="3"/>
  <c r="Q63" i="3"/>
  <c r="U63" i="3"/>
  <c r="R7" i="3"/>
  <c r="U7" i="3"/>
  <c r="U100" i="3" s="1"/>
  <c r="R63" i="3"/>
  <c r="S7" i="3"/>
  <c r="Q7" i="3"/>
  <c r="V7" i="3"/>
  <c r="V100" i="3" s="1"/>
  <c r="T7" i="3"/>
  <c r="T100" i="3" s="1"/>
  <c r="S100" i="3" l="1"/>
  <c r="Q100" i="3"/>
  <c r="R100" i="3"/>
</calcChain>
</file>

<file path=xl/sharedStrings.xml><?xml version="1.0" encoding="utf-8"?>
<sst xmlns="http://schemas.openxmlformats.org/spreadsheetml/2006/main" count="843" uniqueCount="235">
  <si>
    <t>Наименование группы источников доходов бюджетов</t>
  </si>
  <si>
    <t>Наименование подгруппы источников доходов бюджетов</t>
  </si>
  <si>
    <t>Код классификации доходов бюджета</t>
  </si>
  <si>
    <t>Наименование кода классификации доходов бюджетов</t>
  </si>
  <si>
    <t>Оценка исполнения текущего финансового года бюджета</t>
  </si>
  <si>
    <t>Показатели прогноза доходов бюджета</t>
  </si>
  <si>
    <t>код вида доходов бюджета</t>
  </si>
  <si>
    <t>код подвида доходов бюджета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</si>
  <si>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</si>
  <si>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</si>
  <si>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</si>
  <si>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</si>
  <si>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</si>
  <si>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</si>
  <si>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</si>
  <si>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</si>
  <si>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</si>
  <si>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</si>
  <si>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</si>
  <si>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</si>
  <si>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</si>
  <si>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</si>
  <si>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</si>
  <si>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</si>
  <si>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</si>
  <si>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</si>
  <si>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</si>
  <si>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</si>
  <si>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</si>
  <si>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</si>
  <si>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</si>
  <si>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</si>
  <si>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</si>
  <si>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</si>
  <si>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</si>
  <si>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</si>
  <si>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</si>
  <si>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</si>
  <si>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</si>
  <si>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НАЛОГОВЫЕ И НЕНАЛОГОВЫЕ ДОХОДЫ</t>
  </si>
  <si>
    <t>НАЛОГИ НА ПРИБЫЛЬ, ДОХОДЫ</t>
  </si>
  <si>
    <t>182</t>
  </si>
  <si>
    <t>01</t>
  </si>
  <si>
    <t>02</t>
  </si>
  <si>
    <t>0000</t>
  </si>
  <si>
    <t>110</t>
  </si>
  <si>
    <t>Федеральная налоговая служба</t>
  </si>
  <si>
    <t>020</t>
  </si>
  <si>
    <t>010</t>
  </si>
  <si>
    <t>030</t>
  </si>
  <si>
    <t>040</t>
  </si>
  <si>
    <t>НАЛОГИ НА ТОВАРЫ (РАБОТЫ, УСЛУГИ), РЕАЛИЗУЕМЫЕ НА ТЕРРИТОРИИ РОССИЙСКОЙ ФЕДЕРАЦИИ</t>
  </si>
  <si>
    <t>03</t>
  </si>
  <si>
    <t>Федеральное казначейство</t>
  </si>
  <si>
    <t>260</t>
  </si>
  <si>
    <t>120</t>
  </si>
  <si>
    <t>НАЛОГИ НА СОВОКУПНЫЙ ДОХОД</t>
  </si>
  <si>
    <t>05</t>
  </si>
  <si>
    <t>050</t>
  </si>
  <si>
    <t>06</t>
  </si>
  <si>
    <t>000</t>
  </si>
  <si>
    <t>ГОСУДАРСТВЕННАЯ ПОШЛИНА</t>
  </si>
  <si>
    <t>08</t>
  </si>
  <si>
    <t>130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</si>
  <si>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</si>
  <si>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</si>
  <si>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048</t>
  </si>
  <si>
    <t>Плата за выбросы загрязняющих веществ в атмосферный воздух стационарными объектами</t>
  </si>
  <si>
    <t>Федеральная служба по надзору в сфере природопользования</t>
  </si>
  <si>
    <t>Плата за выбросы загрязняющих веществ в водные объекты</t>
  </si>
  <si>
    <t>Плата за размещение отходов производства и потребления</t>
  </si>
  <si>
    <t>013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</si>
  <si>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</si>
  <si>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</si>
  <si>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430</t>
  </si>
  <si>
    <t>140</t>
  </si>
  <si>
    <t>ШТРАФЫ, САНКЦИИ, ВОЗМЕЩЕНИЕ УЩЕРБА</t>
  </si>
  <si>
    <t>25</t>
  </si>
  <si>
    <t>ПРОЧИЕ НЕНАЛОГОВЫЕ ДОХОДЫ</t>
  </si>
  <si>
    <t>Налоговые и неналоговые доходы</t>
  </si>
  <si>
    <t xml:space="preserve">1 </t>
  </si>
  <si>
    <t>БЕЗВОЗМЕЗДНЫЕ ПОСТУПЛЕНИЯ</t>
  </si>
  <si>
    <t>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</si>
  <si>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</si>
  <si>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</si>
  <si>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001</t>
  </si>
  <si>
    <t>002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</si>
  <si>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</si>
  <si>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</si>
  <si>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</si>
  <si>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40</t>
  </si>
  <si>
    <t>ВОЗВРАТ ОСТАТКОВ СУБСИДИЙ, СУБВЕНЦИЙ И ИНЫХ МЕЖБЮДЖЕТНЫХ ТРАНСФЕРТОВ,  ИМЕЮЩИХ ЦЕЛЕВОЕ НАЗНАЧЕНИЕ, ПРОШЛЫХ ЛЕТ</t>
  </si>
  <si>
    <t>ВСЕГО ДОХОДОВ:</t>
  </si>
  <si>
    <t>Нормативы распределения доходов в бюджет района</t>
  </si>
  <si>
    <t>Единый налог на вмененный доход для отдельных видов деятельности</t>
  </si>
  <si>
    <t xml:space="preserve">Единый сельскохозяйственный налог </t>
  </si>
  <si>
    <t>Государственная пошлина  по делам, рассматриваемым в судах общей юрисдикции, мировыми судьями (за исключением Верховного  Суда Российской Федерации)</t>
  </si>
  <si>
    <t>901</t>
  </si>
  <si>
    <t>администрация Жирятинского района</t>
  </si>
  <si>
    <t>035</t>
  </si>
  <si>
    <t>Доходы от сдачи в аренду имущества, находящегося в оперативном управлении органовуправления муниципальных районов  и созданных ими учреждений (за исключением имущества муниципальных бюджетных иавтономных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</si>
  <si>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</si>
  <si>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902</t>
  </si>
  <si>
    <t>Дотации бюджетам муниципальных районов на выравнивание бюджетной обеспеченности</t>
  </si>
  <si>
    <t>Финансовый отдел администрации Жирятинского района</t>
  </si>
  <si>
    <t>Дотации бюджетам муниципальных районов на поддержку мер по обеспечению сбалансированности бюджетов</t>
  </si>
  <si>
    <t>999</t>
  </si>
  <si>
    <t>216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</si>
  <si>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</si>
  <si>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</si>
  <si>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</si>
  <si>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024</t>
  </si>
  <si>
    <t>029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</si>
  <si>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</si>
  <si>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</si>
  <si>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014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</si>
  <si>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</si>
  <si>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29</t>
  </si>
  <si>
    <t>35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</si>
  <si>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</si>
  <si>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118</t>
  </si>
  <si>
    <t>082</t>
  </si>
  <si>
    <t>49</t>
  </si>
  <si>
    <t>Код главного администратора доходов  бюджета района</t>
  </si>
  <si>
    <t>Наименование главного администратора доходов  бюджета района</t>
  </si>
  <si>
    <t>ЗАДОЛЖЕННОСТЬ И ПЕРЕРАСЧЕТЫ ПО ОТМЕНЕННЫМ НАЛОГАМ, СБОРАМ И ИНЫМ ОБЯЗАТЕЛЬНЫМ ПЛАТЕЖАМ</t>
  </si>
  <si>
    <t>Налог с продаж</t>
  </si>
  <si>
    <t>09</t>
  </si>
  <si>
    <t>Прочие дотации бюджетам муниципальных районов</t>
  </si>
  <si>
    <t>904</t>
  </si>
  <si>
    <t>Доходы, получаемые в виде арендной платы за земельные участки, государственная собственность  на которые не разграничена и которые расположены в границах сельских поселений и межселенных территорий муниципальных районов , а также средства от продажи права на заключение договоров аренды  указанных земельных участков</t>
  </si>
  <si>
    <t>Доходы, получаемые в виде арендной платы за земельные участки, государственная собственность  на которые не разграничена и которые расположены в границах сельских  поселений и межселенных территорий муниципальных районов , а также средства от продажи права на заключение договоров аренды  указанных земельных участков</t>
  </si>
  <si>
    <t>519</t>
  </si>
  <si>
    <t>Сусидии бюджетам муниципальных районов на поддержку отрасли культуры</t>
  </si>
  <si>
    <t>903</t>
  </si>
  <si>
    <t>Отдел образования администрации Жирятинского района</t>
  </si>
  <si>
    <t>КУМИ</t>
  </si>
  <si>
    <t>041</t>
  </si>
  <si>
    <t>497</t>
  </si>
  <si>
    <t>Субсидии бюджетам муниципальных районов на реализацию меропрятий по обеспечению жильем молодых семей</t>
  </si>
  <si>
    <t xml:space="preserve"> 110</t>
  </si>
  <si>
    <t>467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</si>
  <si>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</si>
  <si>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 xml:space="preserve">Прочие межбюджетные трансферты, передаваемые бюджетам муниципальных районов </t>
  </si>
  <si>
    <t>04</t>
  </si>
  <si>
    <t>Налог, взимаемый в связи с применением патентной системы налогооблажения</t>
  </si>
  <si>
    <t>150</t>
  </si>
  <si>
    <t>231</t>
  </si>
  <si>
    <t>241</t>
  </si>
  <si>
    <t>251</t>
  </si>
  <si>
    <t>261</t>
  </si>
  <si>
    <t xml:space="preserve">Плата за размещение отходов производства </t>
  </si>
  <si>
    <t>042</t>
  </si>
  <si>
    <t>Плата за размещение твердых бытовых отходов</t>
  </si>
  <si>
    <t>065</t>
  </si>
  <si>
    <t>Доходы, поступающие в порядке возмещения расходов, понесенных в связхи с эксплуатацией имущества муниципальных районов</t>
  </si>
  <si>
    <t>Прочие доходы от компенсации затрат бюджетов муниципальных районов</t>
  </si>
  <si>
    <t>053</t>
  </si>
  <si>
    <t>063</t>
  </si>
  <si>
    <t>203</t>
  </si>
  <si>
    <t>Реестр источников доходов  бюджета Жирятинского муниципального района Брянской области</t>
  </si>
  <si>
    <t>129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</si>
  <si>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бюипаджет и бюджет муниципального образования по нормативам, действовавшим в 2019 году</t>
  </si>
  <si>
    <t>830</t>
  </si>
  <si>
    <t>073</t>
  </si>
  <si>
    <t>083</t>
  </si>
  <si>
    <t>143</t>
  </si>
  <si>
    <t>153</t>
  </si>
  <si>
    <t>173</t>
  </si>
  <si>
    <t>193</t>
  </si>
  <si>
    <t>333</t>
  </si>
  <si>
    <t>﻿Административные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этилогового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</si>
  <si>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842</t>
  </si>
  <si>
    <t>Административные штрафы,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</t>
  </si>
  <si>
    <t>Управление мировой юстиции Брянской области</t>
  </si>
  <si>
    <t>Департамент региолнальной безопасности Брянской области</t>
  </si>
  <si>
    <t>304</t>
  </si>
  <si>
    <t>45</t>
  </si>
  <si>
    <t>303</t>
  </si>
  <si>
    <t>Межбюджетные трансферты, передаваемые бюджетам муниципальных 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</si>
  <si>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</si>
  <si>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</t>
  </si>
  <si>
    <t>Межбюджетные трансферты, передаваемые бюджетам муниципальных 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</si>
  <si>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﻿Административные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</si>
  <si>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Прочие субсидии бюджетам муниципальных районов</t>
  </si>
  <si>
    <t>511</t>
  </si>
  <si>
    <t>753</t>
  </si>
  <si>
    <t>Субсидии бюджетам муниципальных районов на проведение комплексных кадастровых работ</t>
  </si>
  <si>
    <t>Субсидии бюджетам  на софинансирование закупки оборудования для создания "умных" спортивных площадок</t>
  </si>
  <si>
    <t xml:space="preserve">Субвенции бюджетам муниципальных районов на выполнение передаваемых полномочий субъектов Российской Федерации </t>
  </si>
  <si>
    <t>808</t>
  </si>
  <si>
    <t>Платежи по искам о возмещении вреда, причиненного окружающей среде, а так же платежи, уплачиваемые при добровольном возмещении вреда, причиненного окружающей среде ( за исклдчением вреда, причиненного окружающей среде на особо охраняемых природных территориях, а так же вреда, причиненного водным объектам), подлежащие зачислению в бюджет муниципального образования</t>
  </si>
  <si>
    <t>410</t>
  </si>
  <si>
    <t>Доходы от реализации имущества, находящегося в собственности муниципальных районов(за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раелизации основных средств по указанному имуществу</t>
  </si>
  <si>
    <t>Отдел образования</t>
  </si>
  <si>
    <t>ДОХОДЫ БЮДЖЕТОВ БЮДЖЕТНОЙ СИСИТЕМЫ РОССИЙСКОЙ ФЕДЕРАЦИИ ОТ ВОЗВРАТА ОСТАТКОВ СУБСИДИЙ, СУБВЕНЦИЙ И ИНЫХ МЕЖБЮДЖЕТНЫХ ТРАСФЕРТОВ, ИМЕЮЩИХ ЦЕЛЕВОЕ НАЗНАЧЕНИЕ, ПРОШЛЫХ ЛЕТ</t>
  </si>
  <si>
    <t>Департамент природных ресурсов и экологии Брянской области</t>
  </si>
  <si>
    <t>Показатели прогноза доходов бюджета на второй год планового периода 2026</t>
  </si>
  <si>
    <t>Показатели кассовых поступлений в текущем финансовом году (по состоянию на 01.11.2023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</si>
  <si>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</si>
  <si>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</si>
  <si>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</si>
  <si>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</si>
  <si>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Субсидии бюджетам муниципальных районов на организацию бесплатного горячего питания обучающихся, получающих начальное  общее образование в государственных и муниципальных образовательных организациях</t>
  </si>
  <si>
    <t>179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</si>
  <si>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</si>
  <si>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</si>
  <si>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﻿Административные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правонарушения, в области охраны собственности, налагаемые мировыми судьями, комиссиями по делам несовершеннолетних и защите их прав</t>
  </si>
  <si>
    <t>﻿Административные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правонарушения,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</si>
  <si>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093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</si>
  <si>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</si>
  <si>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правонарушения, в области финансов, налоговых сборов, страхования, рынка ценных бумаг налагаемые мировыми судьями, комиссиями по делам несовершеннолетних и защите их прав</t>
  </si>
  <si>
    <t>﻿Административные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 , посягающие на мировые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</si>
  <si>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</si>
  <si>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</si>
  <si>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правонарушения,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</si>
  <si>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077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</si>
  <si>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</si>
  <si>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>Показатели прогноза доходов бюджета на очередной финансовый год 2025 год</t>
  </si>
  <si>
    <t>Показатели прогноза доходов бюджета на первый год планового период 2026год</t>
  </si>
  <si>
    <t>Нормативы распределения доходов в  бюджет района на текущий финансовый год 2025 год</t>
  </si>
  <si>
    <t>Нормативы распределения доходов в  бюджет района на очередной финансовый год 2025 год</t>
  </si>
  <si>
    <t>Нормативы распределения доходов в  бюджет района на первый год планового периода 2026 год</t>
  </si>
  <si>
    <t>Нормативы распределения доходов в  бюджет района на второй год планового периода 2027 год</t>
  </si>
  <si>
    <t>Показатели прогноза доходов в текущем финансовом году в соответствии с Решением Жирятинского районного Соаета народных депутатов о бюджете района (план на 01.11.24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</si>
  <si>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</si>
  <si>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</si>
  <si>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</si>
  <si>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</si>
  <si>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Межбюджетные трансферты, передаваемые бюджетам 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</si>
  <si>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3 192 000.46</t>
  </si>
  <si>
    <t>133</t>
  </si>
  <si>
    <t>113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</si>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</sst>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_(* #,##0.00_);_(* \(#,##0.00\);_(* &quot;-&quot;??_);_(@_)"/>
    <numFmt numFmtId="187" formatCode="0.0000%"/>
  </numFmts>
  <fonts count="18" x14ac:knownFonts="1">
    <font>
      <sz val="11"/>
      <name val="Calibri"/>
      <family val="2"/>
    </font>
    <font>
      <sz val="11"/>
      <name val="Calibri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Times New Roman"/>
      <family val="2"/>
    </font>
    <font>
      <b/>
      <sz val="10"/>
      <color rgb="FF000000"/>
      <name val="Arial"/>
      <family val="2"/>
    </font>
    <font>
      <sz val="10"/>
      <color rgb="FF000000"/>
      <name val="Arial Cyr"/>
      <family val="2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8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E0E0E0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/>
      <top style="thin">
        <color rgb="FFB9CDE5"/>
      </top>
      <bottom/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5" fillId="0" borderId="0"/>
    <xf numFmtId="0" fontId="5" fillId="0" borderId="0"/>
    <xf numFmtId="0" fontId="6" fillId="0" borderId="2">
      <alignment horizontal="right" vertical="top" wrapText="1"/>
    </xf>
    <xf numFmtId="0" fontId="6" fillId="0" borderId="0"/>
    <xf numFmtId="0" fontId="6" fillId="0" borderId="0"/>
    <xf numFmtId="0" fontId="5" fillId="0" borderId="0"/>
    <xf numFmtId="0" fontId="6" fillId="2" borderId="0">
      <alignment horizontal="left"/>
    </xf>
    <xf numFmtId="0" fontId="7" fillId="0" borderId="0">
      <alignment horizontal="center" vertical="top"/>
    </xf>
    <xf numFmtId="0" fontId="6" fillId="0" borderId="2">
      <alignment horizontal="right" vertical="top"/>
    </xf>
    <xf numFmtId="49" fontId="8" fillId="3" borderId="3">
      <alignment horizontal="center" vertical="center" wrapText="1"/>
    </xf>
    <xf numFmtId="0" fontId="6" fillId="2" borderId="4">
      <alignment horizontal="left"/>
    </xf>
    <xf numFmtId="49" fontId="9" fillId="0" borderId="5">
      <alignment horizontal="center" vertical="center" wrapText="1"/>
    </xf>
    <xf numFmtId="0" fontId="6" fillId="2" borderId="6">
      <alignment horizontal="left"/>
    </xf>
    <xf numFmtId="0" fontId="9" fillId="4" borderId="7">
      <alignment horizontal="left" vertical="top" wrapText="1"/>
    </xf>
    <xf numFmtId="0" fontId="6" fillId="2" borderId="8">
      <alignment horizontal="left"/>
    </xf>
    <xf numFmtId="0" fontId="9" fillId="5" borderId="9">
      <alignment horizontal="left" vertical="top" wrapText="1"/>
    </xf>
    <xf numFmtId="0" fontId="6" fillId="2" borderId="10">
      <alignment horizontal="left"/>
    </xf>
    <xf numFmtId="0" fontId="10" fillId="0" borderId="9">
      <alignment horizontal="left" vertical="top" wrapText="1"/>
    </xf>
    <xf numFmtId="0" fontId="6" fillId="2" borderId="11">
      <alignment horizontal="left"/>
    </xf>
    <xf numFmtId="0" fontId="6" fillId="0" borderId="12"/>
    <xf numFmtId="0" fontId="6" fillId="0" borderId="0">
      <alignment horizontal="left" vertical="top" wrapText="1"/>
    </xf>
    <xf numFmtId="49" fontId="9" fillId="0" borderId="13">
      <alignment horizontal="center" vertical="center" wrapText="1"/>
    </xf>
    <xf numFmtId="0" fontId="9" fillId="4" borderId="14">
      <alignment horizontal="left" vertical="top" wrapText="1"/>
    </xf>
    <xf numFmtId="0" fontId="9" fillId="5" borderId="15">
      <alignment horizontal="left" vertical="top" wrapText="1"/>
    </xf>
    <xf numFmtId="0" fontId="6" fillId="0" borderId="15">
      <alignment horizontal="left" vertical="top" wrapText="1"/>
    </xf>
    <xf numFmtId="49" fontId="8" fillId="0" borderId="3">
      <alignment horizontal="center" vertical="center" wrapText="1"/>
    </xf>
    <xf numFmtId="0" fontId="8" fillId="0" borderId="3">
      <alignment horizontal="center" vertical="center" wrapText="1"/>
    </xf>
    <xf numFmtId="49" fontId="9" fillId="4" borderId="14">
      <alignment horizontal="center" vertical="top" shrinkToFit="1"/>
    </xf>
    <xf numFmtId="49" fontId="9" fillId="5" borderId="15">
      <alignment horizontal="center" vertical="top" shrinkToFit="1"/>
    </xf>
    <xf numFmtId="49" fontId="6" fillId="0" borderId="15">
      <alignment horizontal="center" vertical="top" shrinkToFit="1"/>
    </xf>
    <xf numFmtId="49" fontId="8" fillId="0" borderId="3">
      <alignment horizontal="center" vertical="center" wrapText="1"/>
    </xf>
    <xf numFmtId="0" fontId="8" fillId="0" borderId="3">
      <alignment horizontal="center" vertical="center"/>
    </xf>
    <xf numFmtId="4" fontId="9" fillId="4" borderId="14">
      <alignment horizontal="right" vertical="top" shrinkToFit="1"/>
    </xf>
    <xf numFmtId="4" fontId="9" fillId="5" borderId="15">
      <alignment horizontal="right" vertical="top" shrinkToFit="1"/>
    </xf>
    <xf numFmtId="4" fontId="6" fillId="0" borderId="15">
      <alignment horizontal="right" vertical="top" shrinkToFit="1"/>
    </xf>
    <xf numFmtId="0" fontId="8" fillId="0" borderId="3">
      <alignment horizontal="center" vertical="center" wrapText="1"/>
    </xf>
    <xf numFmtId="49" fontId="9" fillId="0" borderId="16">
      <alignment horizontal="center" vertical="center" wrapText="1"/>
    </xf>
    <xf numFmtId="0" fontId="9" fillId="4" borderId="17">
      <alignment horizontal="left" vertical="top" wrapText="1"/>
    </xf>
    <xf numFmtId="0" fontId="9" fillId="5" borderId="18">
      <alignment horizontal="left" vertical="top" wrapText="1"/>
    </xf>
    <xf numFmtId="0" fontId="6" fillId="0" borderId="18">
      <alignment horizontal="left" vertical="top" wrapText="1"/>
    </xf>
    <xf numFmtId="0" fontId="11" fillId="0" borderId="19">
      <alignment horizontal="left" wrapText="1" indent="2"/>
    </xf>
    <xf numFmtId="180" fontId="1" fillId="0" borderId="0" applyFont="0" applyFill="0" applyBorder="0" applyAlignment="0" applyProtection="0"/>
  </cellStyleXfs>
  <cellXfs count="68">
    <xf numFmtId="0" fontId="0" fillId="0" borderId="0" xfId="0"/>
    <xf numFmtId="4" fontId="2" fillId="6" borderId="1" xfId="35" applyNumberFormat="1" applyFont="1" applyFill="1" applyBorder="1" applyAlignment="1" applyProtection="1">
      <alignment horizontal="right" vertical="top" wrapText="1" shrinkToFit="1"/>
      <protection locked="0"/>
    </xf>
    <xf numFmtId="0" fontId="2" fillId="0" borderId="0" xfId="0" applyFont="1" applyFill="1" applyProtection="1">
      <protection locked="0"/>
    </xf>
    <xf numFmtId="49" fontId="12" fillId="0" borderId="20" xfId="31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31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22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22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37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23" applyNumberFormat="1" applyFont="1" applyFill="1" applyBorder="1" applyAlignment="1" applyProtection="1">
      <alignment horizontal="left" vertical="top" wrapText="1"/>
      <protection locked="0"/>
    </xf>
    <xf numFmtId="49" fontId="12" fillId="0" borderId="1" xfId="28" applyNumberFormat="1" applyFont="1" applyFill="1" applyBorder="1" applyAlignment="1" applyProtection="1">
      <alignment horizontal="center" vertical="top" wrapText="1" shrinkToFit="1"/>
      <protection locked="0"/>
    </xf>
    <xf numFmtId="4" fontId="4" fillId="0" borderId="1" xfId="33" applyNumberFormat="1" applyFont="1" applyFill="1" applyBorder="1" applyAlignment="1" applyProtection="1">
      <alignment horizontal="right" vertical="top" wrapText="1" shrinkToFit="1"/>
      <protection locked="0"/>
    </xf>
    <xf numFmtId="4" fontId="12" fillId="0" borderId="1" xfId="33" applyNumberFormat="1" applyFont="1" applyFill="1" applyBorder="1" applyAlignment="1" applyProtection="1">
      <alignment horizontal="right" vertical="top" wrapText="1" shrinkToFit="1"/>
      <protection locked="0"/>
    </xf>
    <xf numFmtId="0" fontId="12" fillId="0" borderId="1" xfId="24" applyNumberFormat="1" applyFont="1" applyFill="1" applyBorder="1" applyAlignment="1" applyProtection="1">
      <alignment horizontal="left" vertical="top" wrapText="1"/>
      <protection locked="0"/>
    </xf>
    <xf numFmtId="49" fontId="12" fillId="0" borderId="1" xfId="29" applyNumberFormat="1" applyFont="1" applyFill="1" applyBorder="1" applyAlignment="1" applyProtection="1">
      <alignment horizontal="center" vertical="top" wrapText="1" shrinkToFit="1"/>
      <protection locked="0"/>
    </xf>
    <xf numFmtId="4" fontId="4" fillId="0" borderId="1" xfId="34" applyNumberFormat="1" applyFont="1" applyFill="1" applyBorder="1" applyAlignment="1" applyProtection="1">
      <alignment horizontal="right" vertical="top" wrapText="1" shrinkToFit="1"/>
      <protection locked="0"/>
    </xf>
    <xf numFmtId="4" fontId="12" fillId="0" borderId="1" xfId="34" applyNumberFormat="1" applyFont="1" applyFill="1" applyBorder="1" applyAlignment="1" applyProtection="1">
      <alignment horizontal="right" vertical="top" wrapText="1" shrinkToFit="1"/>
      <protection locked="0"/>
    </xf>
    <xf numFmtId="0" fontId="13" fillId="0" borderId="1" xfId="25" applyNumberFormat="1" applyFont="1" applyFill="1" applyBorder="1" applyAlignment="1" applyProtection="1">
      <alignment horizontal="left" vertical="top" wrapText="1"/>
      <protection locked="0"/>
    </xf>
    <xf numFmtId="49" fontId="13" fillId="0" borderId="1" xfId="30" applyNumberFormat="1" applyFont="1" applyFill="1" applyBorder="1" applyAlignment="1" applyProtection="1">
      <alignment horizontal="center" vertical="top" wrapText="1" shrinkToFit="1"/>
      <protection locked="0"/>
    </xf>
    <xf numFmtId="0" fontId="13" fillId="0" borderId="1" xfId="25" quotePrefix="1" applyNumberFormat="1" applyFont="1" applyFill="1" applyBorder="1" applyAlignment="1" applyProtection="1">
      <alignment horizontal="left" vertical="top" wrapText="1"/>
      <protection locked="0"/>
    </xf>
    <xf numFmtId="9" fontId="13" fillId="0" borderId="1" xfId="25" applyNumberFormat="1" applyFont="1" applyFill="1" applyBorder="1" applyAlignment="1" applyProtection="1">
      <alignment horizontal="left" vertical="top" wrapText="1"/>
      <protection locked="0"/>
    </xf>
    <xf numFmtId="4" fontId="2" fillId="0" borderId="1" xfId="35" applyNumberFormat="1" applyFont="1" applyFill="1" applyBorder="1" applyAlignment="1" applyProtection="1">
      <alignment horizontal="right" vertical="top" wrapText="1" shrinkToFit="1"/>
      <protection locked="0"/>
    </xf>
    <xf numFmtId="4" fontId="13" fillId="0" borderId="1" xfId="35" applyNumberFormat="1" applyFont="1" applyFill="1" applyBorder="1" applyAlignment="1" applyProtection="1">
      <alignment horizontal="right" vertical="top" wrapText="1" shrinkToFit="1"/>
      <protection locked="0"/>
    </xf>
    <xf numFmtId="4" fontId="13" fillId="0" borderId="1" xfId="40" applyNumberFormat="1" applyFont="1" applyFill="1" applyBorder="1" applyAlignment="1" applyProtection="1">
      <alignment horizontal="right" vertical="top" wrapText="1"/>
      <protection locked="0"/>
    </xf>
    <xf numFmtId="49" fontId="4" fillId="0" borderId="1" xfId="29" applyNumberFormat="1" applyFont="1" applyFill="1" applyBorder="1" applyAlignment="1" applyProtection="1">
      <alignment horizontal="center" vertical="top" wrapText="1" shrinkToFit="1"/>
      <protection locked="0"/>
    </xf>
    <xf numFmtId="0" fontId="4" fillId="0" borderId="1" xfId="24" applyNumberFormat="1" applyFont="1" applyFill="1" applyBorder="1" applyAlignment="1" applyProtection="1">
      <alignment horizontal="left" vertical="top" wrapText="1"/>
      <protection locked="0"/>
    </xf>
    <xf numFmtId="49" fontId="2" fillId="0" borderId="1" xfId="30" applyNumberFormat="1" applyFont="1" applyFill="1" applyBorder="1" applyAlignment="1" applyProtection="1">
      <alignment horizontal="center" vertical="top" wrapText="1" shrinkToFit="1"/>
      <protection locked="0"/>
    </xf>
    <xf numFmtId="0" fontId="2" fillId="0" borderId="1" xfId="25" applyNumberFormat="1" applyFont="1" applyFill="1" applyBorder="1" applyAlignment="1" applyProtection="1">
      <alignment horizontal="left" vertical="top" wrapText="1"/>
      <protection locked="0"/>
    </xf>
    <xf numFmtId="0" fontId="2" fillId="0" borderId="1" xfId="25" quotePrefix="1" applyNumberFormat="1" applyFont="1" applyFill="1" applyBorder="1" applyAlignment="1" applyProtection="1">
      <alignment horizontal="left" vertical="top" wrapText="1"/>
      <protection locked="0"/>
    </xf>
    <xf numFmtId="187" fontId="2" fillId="0" borderId="1" xfId="25" applyNumberFormat="1" applyFont="1" applyFill="1" applyBorder="1" applyAlignment="1" applyProtection="1">
      <alignment horizontal="left" vertical="top" wrapText="1"/>
      <protection locked="0"/>
    </xf>
    <xf numFmtId="4" fontId="2" fillId="0" borderId="1" xfId="40" applyNumberFormat="1" applyFont="1" applyFill="1" applyBorder="1" applyAlignment="1" applyProtection="1">
      <alignment horizontal="right" vertical="top" wrapText="1"/>
      <protection locked="0"/>
    </xf>
    <xf numFmtId="3" fontId="2" fillId="0" borderId="1" xfId="40" applyNumberFormat="1" applyFont="1" applyFill="1" applyBorder="1" applyAlignment="1" applyProtection="1">
      <alignment horizontal="right" vertical="top" wrapText="1"/>
      <protection locked="0"/>
    </xf>
    <xf numFmtId="3" fontId="13" fillId="0" borderId="1" xfId="40" applyNumberFormat="1" applyFont="1" applyFill="1" applyBorder="1" applyAlignment="1" applyProtection="1">
      <alignment horizontal="right" vertical="top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49" fontId="13" fillId="0" borderId="1" xfId="29" applyNumberFormat="1" applyFont="1" applyFill="1" applyBorder="1" applyAlignment="1" applyProtection="1">
      <alignment horizontal="center" vertical="top" wrapText="1" shrinkToFit="1"/>
      <protection locked="0"/>
    </xf>
    <xf numFmtId="0" fontId="13" fillId="0" borderId="1" xfId="24" applyNumberFormat="1" applyFont="1" applyFill="1" applyBorder="1" applyAlignment="1" applyProtection="1">
      <alignment horizontal="left" vertical="top" wrapText="1"/>
      <protection locked="0"/>
    </xf>
    <xf numFmtId="4" fontId="2" fillId="0" borderId="1" xfId="34" applyNumberFormat="1" applyFont="1" applyFill="1" applyBorder="1" applyAlignment="1" applyProtection="1">
      <alignment horizontal="right" vertical="top" wrapText="1" shrinkToFit="1"/>
      <protection locked="0"/>
    </xf>
    <xf numFmtId="4" fontId="14" fillId="0" borderId="1" xfId="34" applyNumberFormat="1" applyFont="1" applyFill="1" applyBorder="1" applyAlignment="1" applyProtection="1">
      <alignment horizontal="right" vertical="top" wrapText="1" shrinkToFit="1"/>
      <protection locked="0"/>
    </xf>
    <xf numFmtId="0" fontId="13" fillId="0" borderId="1" xfId="41" applyNumberFormat="1" applyFont="1" applyFill="1" applyBorder="1" applyAlignment="1" applyProtection="1">
      <alignment wrapText="1"/>
    </xf>
    <xf numFmtId="9" fontId="2" fillId="0" borderId="1" xfId="25" applyNumberFormat="1" applyFont="1" applyFill="1" applyBorder="1" applyAlignment="1" applyProtection="1">
      <alignment horizontal="left" vertical="top" wrapText="1"/>
      <protection locked="0"/>
    </xf>
    <xf numFmtId="4" fontId="15" fillId="0" borderId="1" xfId="35" applyNumberFormat="1" applyFont="1" applyFill="1" applyBorder="1" applyAlignment="1" applyProtection="1">
      <alignment horizontal="right" vertical="top" wrapText="1" shrinkToFit="1"/>
      <protection locked="0"/>
    </xf>
    <xf numFmtId="0" fontId="4" fillId="0" borderId="1" xfId="23" applyNumberFormat="1" applyFont="1" applyFill="1" applyBorder="1" applyAlignment="1" applyProtection="1">
      <alignment horizontal="left" vertical="top" wrapText="1"/>
      <protection locked="0"/>
    </xf>
    <xf numFmtId="0" fontId="2" fillId="0" borderId="1" xfId="41" applyNumberFormat="1" applyFont="1" applyFill="1" applyBorder="1" applyAlignment="1" applyProtection="1">
      <alignment vertical="top" wrapText="1"/>
    </xf>
    <xf numFmtId="0" fontId="16" fillId="0" borderId="1" xfId="24" applyNumberFormat="1" applyFont="1" applyFill="1" applyBorder="1" applyAlignment="1" applyProtection="1">
      <alignment horizontal="left" vertical="top" wrapText="1"/>
      <protection locked="0"/>
    </xf>
    <xf numFmtId="49" fontId="2" fillId="0" borderId="1" xfId="29" applyNumberFormat="1" applyFont="1" applyFill="1" applyBorder="1" applyAlignment="1" applyProtection="1">
      <alignment horizontal="center" vertical="top" wrapText="1" shrinkToFit="1"/>
      <protection locked="0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Protection="1">
      <protection locked="0"/>
    </xf>
    <xf numFmtId="0" fontId="15" fillId="0" borderId="0" xfId="0" applyFont="1" applyFill="1" applyProtection="1">
      <protection locked="0"/>
    </xf>
    <xf numFmtId="49" fontId="4" fillId="0" borderId="1" xfId="28" applyNumberFormat="1" applyFont="1" applyFill="1" applyBorder="1" applyAlignment="1" applyProtection="1">
      <alignment horizontal="center" vertical="top" wrapText="1" shrinkToFit="1"/>
      <protection locked="0"/>
    </xf>
    <xf numFmtId="49" fontId="2" fillId="0" borderId="0" xfId="0" applyNumberFormat="1" applyFont="1" applyFill="1" applyProtection="1">
      <protection locked="0"/>
    </xf>
    <xf numFmtId="4" fontId="2" fillId="6" borderId="1" xfId="34" applyNumberFormat="1" applyFont="1" applyFill="1" applyBorder="1" applyAlignment="1" applyProtection="1">
      <alignment horizontal="right" vertical="top" wrapText="1" shrinkToFit="1"/>
      <protection locked="0"/>
    </xf>
    <xf numFmtId="4" fontId="4" fillId="6" borderId="1" xfId="34" applyNumberFormat="1" applyFont="1" applyFill="1" applyBorder="1" applyAlignment="1" applyProtection="1">
      <alignment horizontal="right" vertical="top" wrapText="1" shrinkToFit="1"/>
      <protection locked="0"/>
    </xf>
    <xf numFmtId="180" fontId="13" fillId="0" borderId="1" xfId="42" applyFont="1" applyFill="1" applyBorder="1" applyAlignment="1" applyProtection="1">
      <alignment horizontal="right" vertical="top" wrapText="1"/>
      <protection locked="0"/>
    </xf>
    <xf numFmtId="9" fontId="13" fillId="0" borderId="1" xfId="24" applyNumberFormat="1" applyFont="1" applyFill="1" applyBorder="1" applyAlignment="1" applyProtection="1">
      <alignment horizontal="left" vertical="top" wrapText="1"/>
      <protection locked="0"/>
    </xf>
    <xf numFmtId="180" fontId="2" fillId="0" borderId="1" xfId="42" applyFont="1" applyFill="1" applyBorder="1" applyAlignment="1" applyProtection="1">
      <alignment horizontal="right" vertical="top" wrapText="1" shrinkToFit="1"/>
      <protection locked="0"/>
    </xf>
    <xf numFmtId="49" fontId="12" fillId="0" borderId="20" xfId="0" applyNumberFormat="1" applyFont="1" applyFill="1" applyBorder="1" applyAlignment="1" applyProtection="1">
      <alignment horizontal="center" vertical="center" wrapText="1"/>
    </xf>
    <xf numFmtId="49" fontId="12" fillId="0" borderId="21" xfId="0" applyNumberFormat="1" applyFont="1" applyFill="1" applyBorder="1" applyAlignment="1" applyProtection="1">
      <alignment horizontal="center" vertical="center" wrapText="1"/>
    </xf>
    <xf numFmtId="0" fontId="12" fillId="0" borderId="22" xfId="0" applyNumberFormat="1" applyFont="1" applyFill="1" applyBorder="1" applyAlignment="1" applyProtection="1">
      <alignment horizontal="center" vertical="center" wrapText="1"/>
    </xf>
    <xf numFmtId="0" fontId="12" fillId="0" borderId="23" xfId="0" applyNumberFormat="1" applyFont="1" applyFill="1" applyBorder="1" applyAlignment="1" applyProtection="1">
      <alignment horizontal="center" vertical="center" wrapText="1"/>
    </xf>
    <xf numFmtId="0" fontId="12" fillId="0" borderId="24" xfId="0" applyNumberFormat="1" applyFont="1" applyFill="1" applyBorder="1" applyAlignment="1" applyProtection="1">
      <alignment horizontal="center" vertical="center" wrapText="1"/>
    </xf>
    <xf numFmtId="49" fontId="12" fillId="0" borderId="25" xfId="0" applyNumberFormat="1" applyFont="1" applyFill="1" applyBorder="1" applyAlignment="1" applyProtection="1">
      <alignment horizontal="center" vertical="center" wrapText="1"/>
    </xf>
    <xf numFmtId="49" fontId="12" fillId="0" borderId="26" xfId="0" applyNumberFormat="1" applyFont="1" applyFill="1" applyBorder="1" applyAlignment="1" applyProtection="1">
      <alignment horizontal="center" vertical="center" wrapText="1"/>
    </xf>
    <xf numFmtId="49" fontId="12" fillId="0" borderId="27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49" fontId="12" fillId="6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top" wrapText="1"/>
    </xf>
  </cellXfs>
  <cellStyles count="43">
    <cellStyle name="br" xfId="1"/>
    <cellStyle name="col" xfId="2"/>
    <cellStyle name="st39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xl47" xfId="33"/>
    <cellStyle name="xl48" xfId="34"/>
    <cellStyle name="xl49" xfId="35"/>
    <cellStyle name="xl50" xfId="36"/>
    <cellStyle name="xl51" xfId="37"/>
    <cellStyle name="xl52" xfId="38"/>
    <cellStyle name="xl53" xfId="39"/>
    <cellStyle name="xl54" xfId="40"/>
    <cellStyle name="xl82" xfId="41"/>
    <cellStyle name="Обычный" xfId="0" builtinId="0"/>
    <cellStyle name="Финансовый" xfId="42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0"/>
  <sheetViews>
    <sheetView tabSelected="1" view="pageBreakPreview" topLeftCell="C1" zoomScale="70" zoomScaleNormal="70" zoomScaleSheetLayoutView="70" workbookViewId="0">
      <pane xSplit="9" ySplit="6" topLeftCell="L7" activePane="bottomRight" state="frozen"/>
      <selection activeCell="C1" sqref="C1"/>
      <selection pane="topRight" activeCell="L1" sqref="L1"/>
      <selection pane="bottomLeft" activeCell="C7" sqref="C7"/>
      <selection pane="bottomRight" activeCell="S76" sqref="S76"/>
    </sheetView>
  </sheetViews>
  <sheetFormatPr defaultRowHeight="15.75" x14ac:dyDescent="0.25"/>
  <cols>
    <col min="1" max="1" width="26.85546875" style="2" customWidth="1"/>
    <col min="2" max="2" width="34.42578125" style="2" customWidth="1"/>
    <col min="3" max="3" width="11.140625" style="2" customWidth="1"/>
    <col min="4" max="4" width="5.5703125" style="2" customWidth="1"/>
    <col min="5" max="5" width="6.7109375" style="2" customWidth="1"/>
    <col min="6" max="6" width="5.42578125" style="2" customWidth="1"/>
    <col min="7" max="7" width="7.5703125" style="2" customWidth="1"/>
    <col min="8" max="8" width="6" style="2" customWidth="1"/>
    <col min="9" max="9" width="6.140625" style="2" customWidth="1"/>
    <col min="10" max="10" width="5.42578125" style="2" customWidth="1"/>
    <col min="11" max="11" width="67.42578125" style="2" customWidth="1"/>
    <col min="12" max="12" width="22.85546875" style="2" customWidth="1"/>
    <col min="13" max="13" width="11.140625" style="2" customWidth="1"/>
    <col min="14" max="15" width="10" style="2" customWidth="1"/>
    <col min="16" max="16" width="10.28515625" style="2" customWidth="1"/>
    <col min="17" max="17" width="23.42578125" style="2" customWidth="1"/>
    <col min="18" max="18" width="21.140625" style="2" customWidth="1"/>
    <col min="19" max="19" width="25.42578125" style="2" customWidth="1"/>
    <col min="20" max="20" width="30" style="2" customWidth="1"/>
    <col min="21" max="21" width="25.7109375" style="2" bestFit="1" customWidth="1"/>
    <col min="22" max="22" width="28.28515625" style="2" customWidth="1"/>
    <col min="23" max="16384" width="9.140625" style="2"/>
  </cols>
  <sheetData>
    <row r="1" spans="1:22" ht="45.75" customHeight="1" x14ac:dyDescent="0.25">
      <c r="A1" s="65" t="s">
        <v>160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ht="3.75" customHeight="1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2" ht="15.75" customHeight="1" x14ac:dyDescent="0.25">
      <c r="A3" s="54" t="s">
        <v>0</v>
      </c>
      <c r="B3" s="54" t="s">
        <v>1</v>
      </c>
      <c r="C3" s="56" t="s">
        <v>2</v>
      </c>
      <c r="D3" s="57"/>
      <c r="E3" s="57"/>
      <c r="F3" s="57"/>
      <c r="G3" s="57"/>
      <c r="H3" s="57"/>
      <c r="I3" s="57"/>
      <c r="J3" s="58"/>
      <c r="K3" s="59" t="s">
        <v>3</v>
      </c>
      <c r="L3" s="62" t="s">
        <v>124</v>
      </c>
      <c r="M3" s="63" t="s">
        <v>93</v>
      </c>
      <c r="N3" s="63"/>
      <c r="O3" s="63"/>
      <c r="P3" s="63"/>
      <c r="Q3" s="64" t="s">
        <v>224</v>
      </c>
      <c r="R3" s="66" t="s">
        <v>198</v>
      </c>
      <c r="S3" s="64" t="s">
        <v>4</v>
      </c>
      <c r="T3" s="63" t="s">
        <v>5</v>
      </c>
      <c r="U3" s="63"/>
      <c r="V3" s="63"/>
    </row>
    <row r="4" spans="1:22" ht="50.25" customHeight="1" x14ac:dyDescent="0.25">
      <c r="A4" s="55"/>
      <c r="B4" s="55"/>
      <c r="C4" s="54" t="s">
        <v>123</v>
      </c>
      <c r="D4" s="56" t="s">
        <v>6</v>
      </c>
      <c r="E4" s="57"/>
      <c r="F4" s="57"/>
      <c r="G4" s="57"/>
      <c r="H4" s="58"/>
      <c r="I4" s="56" t="s">
        <v>7</v>
      </c>
      <c r="J4" s="58"/>
      <c r="K4" s="60"/>
      <c r="L4" s="62"/>
      <c r="M4" s="63"/>
      <c r="N4" s="63"/>
      <c r="O4" s="63"/>
      <c r="P4" s="63"/>
      <c r="Q4" s="64"/>
      <c r="R4" s="66"/>
      <c r="S4" s="64"/>
      <c r="T4" s="63"/>
      <c r="U4" s="63"/>
      <c r="V4" s="63"/>
    </row>
    <row r="5" spans="1:22" ht="15.75" customHeight="1" x14ac:dyDescent="0.25">
      <c r="A5" s="55"/>
      <c r="B5" s="55"/>
      <c r="C5" s="55"/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  <c r="J5" s="3" t="s">
        <v>14</v>
      </c>
      <c r="K5" s="61"/>
      <c r="L5" s="62"/>
      <c r="M5" s="4" t="s">
        <v>220</v>
      </c>
      <c r="N5" s="4" t="s">
        <v>221</v>
      </c>
      <c r="O5" s="4" t="s">
        <v>222</v>
      </c>
      <c r="P5" s="4" t="s">
        <v>223</v>
      </c>
      <c r="Q5" s="64"/>
      <c r="R5" s="66"/>
      <c r="S5" s="64"/>
      <c r="T5" s="4" t="s">
        <v>218</v>
      </c>
      <c r="U5" s="4" t="s">
        <v>219</v>
      </c>
      <c r="V5" s="4" t="s">
        <v>197</v>
      </c>
    </row>
    <row r="6" spans="1:22" ht="222.75" customHeight="1" x14ac:dyDescent="0.25">
      <c r="A6" s="5" t="s">
        <v>17</v>
      </c>
      <c r="B6" s="5" t="s">
        <v>18</v>
      </c>
      <c r="C6" s="5" t="s">
        <v>19</v>
      </c>
      <c r="D6" s="5" t="s">
        <v>20</v>
      </c>
      <c r="E6" s="5" t="s">
        <v>21</v>
      </c>
      <c r="F6" s="5" t="s">
        <v>22</v>
      </c>
      <c r="G6" s="5" t="s">
        <v>23</v>
      </c>
      <c r="H6" s="5" t="s">
        <v>24</v>
      </c>
      <c r="I6" s="5" t="s">
        <v>25</v>
      </c>
      <c r="J6" s="5" t="s">
        <v>26</v>
      </c>
      <c r="K6" s="5" t="s">
        <v>27</v>
      </c>
      <c r="L6" s="5" t="s">
        <v>28</v>
      </c>
      <c r="M6" s="5" t="s">
        <v>29</v>
      </c>
      <c r="N6" s="5" t="s">
        <v>30</v>
      </c>
      <c r="O6" s="5" t="s">
        <v>31</v>
      </c>
      <c r="P6" s="5" t="s">
        <v>32</v>
      </c>
      <c r="Q6" s="6" t="s">
        <v>33</v>
      </c>
      <c r="R6" s="5" t="s">
        <v>34</v>
      </c>
      <c r="S6" s="5" t="s">
        <v>35</v>
      </c>
      <c r="T6" s="5" t="s">
        <v>36</v>
      </c>
      <c r="U6" s="5" t="s">
        <v>37</v>
      </c>
      <c r="V6" s="7" t="s">
        <v>38</v>
      </c>
    </row>
    <row r="7" spans="1:22" ht="20.25" customHeight="1" x14ac:dyDescent="0.25">
      <c r="A7" s="8" t="s">
        <v>39</v>
      </c>
      <c r="B7" s="8"/>
      <c r="C7" s="9"/>
      <c r="D7" s="9"/>
      <c r="E7" s="9"/>
      <c r="F7" s="9"/>
      <c r="G7" s="9"/>
      <c r="H7" s="9"/>
      <c r="I7" s="9"/>
      <c r="J7" s="9"/>
      <c r="K7" s="8"/>
      <c r="L7" s="8"/>
      <c r="M7" s="8"/>
      <c r="N7" s="8"/>
      <c r="O7" s="8"/>
      <c r="P7" s="8"/>
      <c r="Q7" s="10">
        <f>Q8+Q13+Q18+Q22+Q26+Q31+Q37+Q40+Q43</f>
        <v>81827990.460000008</v>
      </c>
      <c r="R7" s="10">
        <f>R8+R13+R18+R22+R26+R31+R37+R40+R43+R62</f>
        <v>57576777.630000003</v>
      </c>
      <c r="S7" s="10" t="e">
        <f>S8+S13+S18+S22+S26+S31+S37+S40+S43+S62</f>
        <v>#REF!</v>
      </c>
      <c r="T7" s="11">
        <f>T8+T13+T18+T22+T26+T31+T37+T40+T43</f>
        <v>96782663</v>
      </c>
      <c r="U7" s="11">
        <f>U8+U13+U18+U22+U26+U31+U37+U40+U43+U62</f>
        <v>100303526</v>
      </c>
      <c r="V7" s="11">
        <f>V8+V13+V18+V22+V26+V31+V37+V40+V43+V62</f>
        <v>108236058</v>
      </c>
    </row>
    <row r="8" spans="1:22" ht="51.75" customHeight="1" x14ac:dyDescent="0.25">
      <c r="A8" s="12" t="s">
        <v>79</v>
      </c>
      <c r="B8" s="12" t="s">
        <v>40</v>
      </c>
      <c r="C8" s="13"/>
      <c r="D8" s="13"/>
      <c r="E8" s="13"/>
      <c r="F8" s="13"/>
      <c r="G8" s="13"/>
      <c r="H8" s="13"/>
      <c r="I8" s="13"/>
      <c r="J8" s="13"/>
      <c r="K8" s="12"/>
      <c r="L8" s="12"/>
      <c r="M8" s="12"/>
      <c r="N8" s="12"/>
      <c r="O8" s="12"/>
      <c r="P8" s="12"/>
      <c r="Q8" s="14">
        <f t="shared" ref="Q8:V8" si="0">SUM(Q9:Q12)</f>
        <v>52502315</v>
      </c>
      <c r="R8" s="14">
        <v>46033927.130000003</v>
      </c>
      <c r="S8" s="14">
        <f t="shared" si="0"/>
        <v>58533900</v>
      </c>
      <c r="T8" s="15">
        <f t="shared" si="0"/>
        <v>65543300</v>
      </c>
      <c r="U8" s="15">
        <f t="shared" si="0"/>
        <v>68919950</v>
      </c>
      <c r="V8" s="15">
        <f t="shared" si="0"/>
        <v>74013700</v>
      </c>
    </row>
    <row r="9" spans="1:22" ht="44.25" customHeight="1" x14ac:dyDescent="0.25">
      <c r="A9" s="16"/>
      <c r="B9" s="16"/>
      <c r="C9" s="17" t="s">
        <v>41</v>
      </c>
      <c r="D9" s="17" t="s">
        <v>15</v>
      </c>
      <c r="E9" s="17" t="s">
        <v>42</v>
      </c>
      <c r="F9" s="17" t="s">
        <v>43</v>
      </c>
      <c r="G9" s="17" t="s">
        <v>48</v>
      </c>
      <c r="H9" s="17" t="s">
        <v>42</v>
      </c>
      <c r="I9" s="17" t="s">
        <v>44</v>
      </c>
      <c r="J9" s="17" t="s">
        <v>140</v>
      </c>
      <c r="K9" s="16" t="s">
        <v>225</v>
      </c>
      <c r="L9" s="18" t="s">
        <v>46</v>
      </c>
      <c r="M9" s="19">
        <v>0.56999999999999995</v>
      </c>
      <c r="N9" s="19">
        <v>0.56999999999999995</v>
      </c>
      <c r="O9" s="19">
        <v>0.56999999999999995</v>
      </c>
      <c r="P9" s="19">
        <v>0.56999999999999995</v>
      </c>
      <c r="Q9" s="20">
        <v>51717915</v>
      </c>
      <c r="R9" s="20">
        <v>45539345.100000001</v>
      </c>
      <c r="S9" s="20">
        <v>58006115.5</v>
      </c>
      <c r="T9" s="21">
        <v>64726300</v>
      </c>
      <c r="U9" s="21">
        <v>68052450</v>
      </c>
      <c r="V9" s="22">
        <v>73125700</v>
      </c>
    </row>
    <row r="10" spans="1:22" ht="251.25" customHeight="1" x14ac:dyDescent="0.25">
      <c r="A10" s="16"/>
      <c r="B10" s="16"/>
      <c r="C10" s="17" t="s">
        <v>41</v>
      </c>
      <c r="D10" s="17" t="s">
        <v>15</v>
      </c>
      <c r="E10" s="17" t="s">
        <v>42</v>
      </c>
      <c r="F10" s="17" t="s">
        <v>43</v>
      </c>
      <c r="G10" s="17" t="s">
        <v>47</v>
      </c>
      <c r="H10" s="17" t="s">
        <v>42</v>
      </c>
      <c r="I10" s="17" t="s">
        <v>44</v>
      </c>
      <c r="J10" s="17" t="s">
        <v>45</v>
      </c>
      <c r="K10" s="16" t="s">
        <v>226</v>
      </c>
      <c r="L10" s="18" t="s">
        <v>46</v>
      </c>
      <c r="M10" s="19">
        <v>0.56999999999999995</v>
      </c>
      <c r="N10" s="19">
        <v>0.56999999999999995</v>
      </c>
      <c r="O10" s="19">
        <v>0.56999999999999995</v>
      </c>
      <c r="P10" s="19">
        <v>0.56999999999999995</v>
      </c>
      <c r="Q10" s="20">
        <v>100</v>
      </c>
      <c r="R10" s="20">
        <v>13203.68</v>
      </c>
      <c r="S10" s="20">
        <v>13500</v>
      </c>
      <c r="T10" s="21">
        <v>15000</v>
      </c>
      <c r="U10" s="21">
        <v>15000</v>
      </c>
      <c r="V10" s="22">
        <v>15000</v>
      </c>
    </row>
    <row r="11" spans="1:22" ht="196.5" customHeight="1" x14ac:dyDescent="0.25">
      <c r="A11" s="16"/>
      <c r="B11" s="16"/>
      <c r="C11" s="17" t="s">
        <v>41</v>
      </c>
      <c r="D11" s="17" t="s">
        <v>15</v>
      </c>
      <c r="E11" s="17" t="s">
        <v>42</v>
      </c>
      <c r="F11" s="17" t="s">
        <v>43</v>
      </c>
      <c r="G11" s="17" t="s">
        <v>49</v>
      </c>
      <c r="H11" s="17" t="s">
        <v>42</v>
      </c>
      <c r="I11" s="17" t="s">
        <v>44</v>
      </c>
      <c r="J11" s="17" t="s">
        <v>45</v>
      </c>
      <c r="K11" s="16" t="s">
        <v>227</v>
      </c>
      <c r="L11" s="18" t="s">
        <v>46</v>
      </c>
      <c r="M11" s="19">
        <v>0.56999999999999995</v>
      </c>
      <c r="N11" s="19">
        <v>0.56999999999999995</v>
      </c>
      <c r="O11" s="19">
        <v>0.56999999999999995</v>
      </c>
      <c r="P11" s="19">
        <v>0.56999999999999995</v>
      </c>
      <c r="Q11" s="20">
        <v>780000</v>
      </c>
      <c r="R11" s="20">
        <v>442059.63</v>
      </c>
      <c r="S11" s="20">
        <v>510000</v>
      </c>
      <c r="T11" s="21">
        <v>800000</v>
      </c>
      <c r="U11" s="21">
        <v>850000</v>
      </c>
      <c r="V11" s="22">
        <v>870000</v>
      </c>
    </row>
    <row r="12" spans="1:22" ht="155.25" customHeight="1" x14ac:dyDescent="0.25">
      <c r="A12" s="16"/>
      <c r="B12" s="16"/>
      <c r="C12" s="17" t="s">
        <v>41</v>
      </c>
      <c r="D12" s="17" t="s">
        <v>15</v>
      </c>
      <c r="E12" s="17" t="s">
        <v>42</v>
      </c>
      <c r="F12" s="17" t="s">
        <v>43</v>
      </c>
      <c r="G12" s="17" t="s">
        <v>50</v>
      </c>
      <c r="H12" s="17" t="s">
        <v>42</v>
      </c>
      <c r="I12" s="17" t="s">
        <v>44</v>
      </c>
      <c r="J12" s="17" t="s">
        <v>45</v>
      </c>
      <c r="K12" s="16" t="s">
        <v>228</v>
      </c>
      <c r="L12" s="18" t="s">
        <v>46</v>
      </c>
      <c r="M12" s="19">
        <v>0.42</v>
      </c>
      <c r="N12" s="19">
        <v>0.42</v>
      </c>
      <c r="O12" s="19">
        <v>0.42</v>
      </c>
      <c r="P12" s="19">
        <v>0.42</v>
      </c>
      <c r="Q12" s="20">
        <v>4300</v>
      </c>
      <c r="R12" s="20"/>
      <c r="S12" s="20">
        <v>4284.5</v>
      </c>
      <c r="T12" s="21">
        <v>2000</v>
      </c>
      <c r="U12" s="21">
        <v>2500</v>
      </c>
      <c r="V12" s="22">
        <v>3000</v>
      </c>
    </row>
    <row r="13" spans="1:22" ht="166.5" customHeight="1" x14ac:dyDescent="0.25">
      <c r="A13" s="12" t="s">
        <v>79</v>
      </c>
      <c r="B13" s="12" t="s">
        <v>51</v>
      </c>
      <c r="C13" s="13" t="s">
        <v>181</v>
      </c>
      <c r="D13" s="13"/>
      <c r="E13" s="13"/>
      <c r="F13" s="13"/>
      <c r="G13" s="13"/>
      <c r="H13" s="23"/>
      <c r="I13" s="23"/>
      <c r="J13" s="23"/>
      <c r="K13" s="24"/>
      <c r="L13" s="24"/>
      <c r="M13" s="24"/>
      <c r="N13" s="24"/>
      <c r="O13" s="24"/>
      <c r="P13" s="24"/>
      <c r="Q13" s="14">
        <f t="shared" ref="Q13:V13" si="1">SUM(Q14:Q17)</f>
        <v>8611867</v>
      </c>
      <c r="R13" s="14">
        <f t="shared" si="1"/>
        <v>7710369.9999999991</v>
      </c>
      <c r="S13" s="14">
        <f t="shared" si="1"/>
        <v>9145800</v>
      </c>
      <c r="T13" s="14">
        <f t="shared" si="1"/>
        <v>9364861</v>
      </c>
      <c r="U13" s="14">
        <f t="shared" si="1"/>
        <v>9471174</v>
      </c>
      <c r="V13" s="14">
        <f t="shared" si="1"/>
        <v>12275156</v>
      </c>
    </row>
    <row r="14" spans="1:22" ht="86.25" customHeight="1" x14ac:dyDescent="0.25">
      <c r="A14" s="16"/>
      <c r="B14" s="16"/>
      <c r="C14" s="17" t="s">
        <v>41</v>
      </c>
      <c r="D14" s="17" t="s">
        <v>15</v>
      </c>
      <c r="E14" s="17" t="s">
        <v>52</v>
      </c>
      <c r="F14" s="17" t="s">
        <v>43</v>
      </c>
      <c r="G14" s="17" t="s">
        <v>147</v>
      </c>
      <c r="H14" s="25" t="s">
        <v>42</v>
      </c>
      <c r="I14" s="25" t="s">
        <v>44</v>
      </c>
      <c r="J14" s="25" t="s">
        <v>45</v>
      </c>
      <c r="K14" s="26" t="s">
        <v>199</v>
      </c>
      <c r="L14" s="27" t="s">
        <v>53</v>
      </c>
      <c r="M14" s="28">
        <v>1.7780000000000001E-3</v>
      </c>
      <c r="N14" s="28">
        <v>1.7780000000000001E-3</v>
      </c>
      <c r="O14" s="28">
        <v>1.7780000000000001E-3</v>
      </c>
      <c r="P14" s="28">
        <v>1.7780000000000001E-3</v>
      </c>
      <c r="Q14" s="20">
        <v>4491441</v>
      </c>
      <c r="R14" s="20">
        <v>3992271.96</v>
      </c>
      <c r="S14" s="20">
        <v>5040781</v>
      </c>
      <c r="T14" s="20">
        <v>4897981</v>
      </c>
      <c r="U14" s="20">
        <v>4958456</v>
      </c>
      <c r="V14" s="29">
        <v>6416734</v>
      </c>
    </row>
    <row r="15" spans="1:22" ht="136.5" customHeight="1" x14ac:dyDescent="0.25">
      <c r="A15" s="16"/>
      <c r="B15" s="16"/>
      <c r="C15" s="17" t="s">
        <v>41</v>
      </c>
      <c r="D15" s="17" t="s">
        <v>15</v>
      </c>
      <c r="E15" s="17" t="s">
        <v>52</v>
      </c>
      <c r="F15" s="17" t="s">
        <v>43</v>
      </c>
      <c r="G15" s="17" t="s">
        <v>148</v>
      </c>
      <c r="H15" s="25" t="s">
        <v>42</v>
      </c>
      <c r="I15" s="25" t="s">
        <v>44</v>
      </c>
      <c r="J15" s="25" t="s">
        <v>45</v>
      </c>
      <c r="K15" s="26" t="s">
        <v>200</v>
      </c>
      <c r="L15" s="27" t="s">
        <v>46</v>
      </c>
      <c r="M15" s="28">
        <v>1.75E-3</v>
      </c>
      <c r="N15" s="28">
        <v>1.75E-3</v>
      </c>
      <c r="O15" s="28">
        <v>1.75E-3</v>
      </c>
      <c r="P15" s="28">
        <v>1.75E-3</v>
      </c>
      <c r="Q15" s="20">
        <v>21407</v>
      </c>
      <c r="R15" s="20">
        <v>23045.15</v>
      </c>
      <c r="S15" s="20">
        <v>26000</v>
      </c>
      <c r="T15" s="20">
        <v>22071</v>
      </c>
      <c r="U15" s="20">
        <v>22993</v>
      </c>
      <c r="V15" s="20">
        <v>29735</v>
      </c>
    </row>
    <row r="16" spans="1:22" ht="150" customHeight="1" x14ac:dyDescent="0.25">
      <c r="A16" s="16"/>
      <c r="B16" s="16"/>
      <c r="C16" s="17" t="s">
        <v>41</v>
      </c>
      <c r="D16" s="17" t="s">
        <v>15</v>
      </c>
      <c r="E16" s="17" t="s">
        <v>52</v>
      </c>
      <c r="F16" s="17" t="s">
        <v>43</v>
      </c>
      <c r="G16" s="17" t="s">
        <v>149</v>
      </c>
      <c r="H16" s="25" t="s">
        <v>42</v>
      </c>
      <c r="I16" s="25" t="s">
        <v>44</v>
      </c>
      <c r="J16" s="25" t="s">
        <v>45</v>
      </c>
      <c r="K16" s="26" t="s">
        <v>201</v>
      </c>
      <c r="L16" s="27" t="s">
        <v>46</v>
      </c>
      <c r="M16" s="28">
        <v>1.75E-3</v>
      </c>
      <c r="N16" s="28">
        <v>1.175E-2</v>
      </c>
      <c r="O16" s="28">
        <v>1.75E-3</v>
      </c>
      <c r="P16" s="28">
        <v>1.75E-3</v>
      </c>
      <c r="Q16" s="20">
        <v>4657151</v>
      </c>
      <c r="R16" s="20">
        <v>4139342.26</v>
      </c>
      <c r="S16" s="20">
        <v>4637151</v>
      </c>
      <c r="T16" s="20">
        <v>4946489</v>
      </c>
      <c r="U16" s="20">
        <v>4982943</v>
      </c>
      <c r="V16" s="29">
        <v>6443180</v>
      </c>
    </row>
    <row r="17" spans="1:22" ht="135.75" customHeight="1" x14ac:dyDescent="0.25">
      <c r="A17" s="16"/>
      <c r="B17" s="16"/>
      <c r="C17" s="17" t="s">
        <v>41</v>
      </c>
      <c r="D17" s="17" t="s">
        <v>15</v>
      </c>
      <c r="E17" s="17" t="s">
        <v>52</v>
      </c>
      <c r="F17" s="17" t="s">
        <v>43</v>
      </c>
      <c r="G17" s="17" t="s">
        <v>150</v>
      </c>
      <c r="H17" s="25" t="s">
        <v>42</v>
      </c>
      <c r="I17" s="25" t="s">
        <v>44</v>
      </c>
      <c r="J17" s="25" t="s">
        <v>45</v>
      </c>
      <c r="K17" s="26" t="s">
        <v>202</v>
      </c>
      <c r="L17" s="27" t="s">
        <v>46</v>
      </c>
      <c r="M17" s="28">
        <v>1.75E-3</v>
      </c>
      <c r="N17" s="28">
        <v>1.75E-3</v>
      </c>
      <c r="O17" s="28">
        <v>1.75E-3</v>
      </c>
      <c r="P17" s="28">
        <v>1.75E-3</v>
      </c>
      <c r="Q17" s="20">
        <v>-558132</v>
      </c>
      <c r="R17" s="20">
        <v>-444289.37</v>
      </c>
      <c r="S17" s="20">
        <v>-558132</v>
      </c>
      <c r="T17" s="20">
        <v>-501680</v>
      </c>
      <c r="U17" s="20">
        <v>-493218</v>
      </c>
      <c r="V17" s="30">
        <v>-614493</v>
      </c>
    </row>
    <row r="18" spans="1:22" ht="148.5" customHeight="1" x14ac:dyDescent="0.25">
      <c r="A18" s="12" t="s">
        <v>79</v>
      </c>
      <c r="B18" s="12" t="s">
        <v>56</v>
      </c>
      <c r="C18" s="13"/>
      <c r="D18" s="13"/>
      <c r="E18" s="13"/>
      <c r="F18" s="13"/>
      <c r="G18" s="13"/>
      <c r="H18" s="13"/>
      <c r="I18" s="13"/>
      <c r="J18" s="13"/>
      <c r="K18" s="12"/>
      <c r="L18" s="12"/>
      <c r="M18" s="12"/>
      <c r="N18" s="12"/>
      <c r="O18" s="12"/>
      <c r="P18" s="12"/>
      <c r="Q18" s="14">
        <f t="shared" ref="Q18:V18" si="2">Q19+Q20+Q21</f>
        <v>873000</v>
      </c>
      <c r="R18" s="14">
        <f t="shared" si="2"/>
        <v>835367.58</v>
      </c>
      <c r="S18" s="14">
        <f t="shared" si="2"/>
        <v>874422.58</v>
      </c>
      <c r="T18" s="15">
        <f t="shared" si="2"/>
        <v>703200</v>
      </c>
      <c r="U18" s="15">
        <f t="shared" si="2"/>
        <v>731100</v>
      </c>
      <c r="V18" s="15">
        <f t="shared" si="2"/>
        <v>755900</v>
      </c>
    </row>
    <row r="19" spans="1:22" ht="39" customHeight="1" x14ac:dyDescent="0.25">
      <c r="A19" s="16"/>
      <c r="B19" s="16"/>
      <c r="C19" s="17" t="s">
        <v>41</v>
      </c>
      <c r="D19" s="17" t="s">
        <v>15</v>
      </c>
      <c r="E19" s="17" t="s">
        <v>57</v>
      </c>
      <c r="F19" s="17" t="s">
        <v>43</v>
      </c>
      <c r="G19" s="17" t="s">
        <v>48</v>
      </c>
      <c r="H19" s="17" t="s">
        <v>42</v>
      </c>
      <c r="I19" s="17" t="s">
        <v>44</v>
      </c>
      <c r="J19" s="17" t="s">
        <v>45</v>
      </c>
      <c r="K19" s="16" t="s">
        <v>94</v>
      </c>
      <c r="L19" s="18" t="s">
        <v>46</v>
      </c>
      <c r="M19" s="19">
        <v>1</v>
      </c>
      <c r="N19" s="19">
        <v>1</v>
      </c>
      <c r="O19" s="19">
        <v>1</v>
      </c>
      <c r="P19" s="19">
        <v>1</v>
      </c>
      <c r="Q19" s="20"/>
      <c r="R19" s="20">
        <v>1395.6</v>
      </c>
      <c r="S19" s="20">
        <v>1395.6</v>
      </c>
      <c r="T19" s="21"/>
      <c r="U19" s="21"/>
      <c r="V19" s="31"/>
    </row>
    <row r="20" spans="1:22" ht="36.75" customHeight="1" x14ac:dyDescent="0.25">
      <c r="A20" s="16"/>
      <c r="B20" s="16"/>
      <c r="C20" s="17" t="s">
        <v>41</v>
      </c>
      <c r="D20" s="17" t="s">
        <v>15</v>
      </c>
      <c r="E20" s="17" t="s">
        <v>57</v>
      </c>
      <c r="F20" s="17" t="s">
        <v>52</v>
      </c>
      <c r="G20" s="17" t="s">
        <v>48</v>
      </c>
      <c r="H20" s="17" t="s">
        <v>42</v>
      </c>
      <c r="I20" s="17" t="s">
        <v>44</v>
      </c>
      <c r="J20" s="17" t="s">
        <v>45</v>
      </c>
      <c r="K20" s="16" t="s">
        <v>95</v>
      </c>
      <c r="L20" s="18" t="s">
        <v>46</v>
      </c>
      <c r="M20" s="19">
        <v>0.7</v>
      </c>
      <c r="N20" s="19">
        <v>0.7</v>
      </c>
      <c r="O20" s="19">
        <v>0.7</v>
      </c>
      <c r="P20" s="19">
        <v>0.7</v>
      </c>
      <c r="Q20" s="20">
        <v>297000</v>
      </c>
      <c r="R20" s="20">
        <v>297026.98</v>
      </c>
      <c r="S20" s="20">
        <v>297026.98</v>
      </c>
      <c r="T20" s="21">
        <v>141200</v>
      </c>
      <c r="U20" s="21">
        <v>149100</v>
      </c>
      <c r="V20" s="22">
        <v>155900</v>
      </c>
    </row>
    <row r="21" spans="1:22" ht="41.25" customHeight="1" x14ac:dyDescent="0.25">
      <c r="A21" s="16"/>
      <c r="B21" s="16"/>
      <c r="C21" s="17" t="s">
        <v>41</v>
      </c>
      <c r="D21" s="17" t="s">
        <v>15</v>
      </c>
      <c r="E21" s="17" t="s">
        <v>57</v>
      </c>
      <c r="F21" s="17" t="s">
        <v>144</v>
      </c>
      <c r="G21" s="17" t="s">
        <v>47</v>
      </c>
      <c r="H21" s="17" t="s">
        <v>42</v>
      </c>
      <c r="I21" s="17" t="s">
        <v>44</v>
      </c>
      <c r="J21" s="17" t="s">
        <v>45</v>
      </c>
      <c r="K21" s="16" t="s">
        <v>145</v>
      </c>
      <c r="L21" s="18" t="s">
        <v>46</v>
      </c>
      <c r="M21" s="19"/>
      <c r="N21" s="19"/>
      <c r="O21" s="19"/>
      <c r="P21" s="19"/>
      <c r="Q21" s="20">
        <v>576000</v>
      </c>
      <c r="R21" s="20">
        <v>536945</v>
      </c>
      <c r="S21" s="20">
        <v>576000</v>
      </c>
      <c r="T21" s="21">
        <v>562000</v>
      </c>
      <c r="U21" s="21">
        <v>582000</v>
      </c>
      <c r="V21" s="22">
        <v>600000</v>
      </c>
    </row>
    <row r="22" spans="1:22" ht="41.25" customHeight="1" x14ac:dyDescent="0.25">
      <c r="A22" s="12" t="s">
        <v>79</v>
      </c>
      <c r="B22" s="12" t="s">
        <v>61</v>
      </c>
      <c r="C22" s="13"/>
      <c r="D22" s="13"/>
      <c r="E22" s="13"/>
      <c r="F22" s="13"/>
      <c r="G22" s="13"/>
      <c r="H22" s="13"/>
      <c r="I22" s="13"/>
      <c r="J22" s="13"/>
      <c r="K22" s="12"/>
      <c r="L22" s="12"/>
      <c r="M22" s="12"/>
      <c r="N22" s="12"/>
      <c r="O22" s="12"/>
      <c r="P22" s="12"/>
      <c r="Q22" s="14">
        <v>540000</v>
      </c>
      <c r="R22" s="14">
        <f>SUM(R23:R23)</f>
        <v>577718.93000000005</v>
      </c>
      <c r="S22" s="14" t="e">
        <f>SUM(S23:S24)</f>
        <v>#REF!</v>
      </c>
      <c r="T22" s="15">
        <f>SUM(T23:T23)</f>
        <v>380000</v>
      </c>
      <c r="U22" s="15">
        <f>SUM(U23:U23)</f>
        <v>390000</v>
      </c>
      <c r="V22" s="15">
        <f>SUM(V23:V23)</f>
        <v>400000</v>
      </c>
    </row>
    <row r="23" spans="1:22" ht="47.25" x14ac:dyDescent="0.25">
      <c r="A23" s="16"/>
      <c r="B23" s="16"/>
      <c r="C23" s="17" t="s">
        <v>41</v>
      </c>
      <c r="D23" s="17" t="s">
        <v>15</v>
      </c>
      <c r="E23" s="17" t="s">
        <v>62</v>
      </c>
      <c r="F23" s="17" t="s">
        <v>52</v>
      </c>
      <c r="G23" s="17" t="s">
        <v>48</v>
      </c>
      <c r="H23" s="17" t="s">
        <v>42</v>
      </c>
      <c r="I23" s="17" t="s">
        <v>44</v>
      </c>
      <c r="J23" s="17" t="s">
        <v>45</v>
      </c>
      <c r="K23" s="16" t="s">
        <v>96</v>
      </c>
      <c r="L23" s="18" t="s">
        <v>46</v>
      </c>
      <c r="M23" s="19">
        <v>1</v>
      </c>
      <c r="N23" s="19">
        <v>1</v>
      </c>
      <c r="O23" s="19">
        <v>1</v>
      </c>
      <c r="P23" s="19">
        <v>1</v>
      </c>
      <c r="Q23" s="20">
        <v>540000</v>
      </c>
      <c r="R23" s="20">
        <v>577718.93000000005</v>
      </c>
      <c r="S23" s="20">
        <v>610000</v>
      </c>
      <c r="T23" s="21">
        <v>380000</v>
      </c>
      <c r="U23" s="21">
        <v>390000</v>
      </c>
      <c r="V23" s="22">
        <v>400000</v>
      </c>
    </row>
    <row r="24" spans="1:22" ht="94.5" x14ac:dyDescent="0.25">
      <c r="A24" s="12" t="s">
        <v>79</v>
      </c>
      <c r="B24" s="12" t="s">
        <v>125</v>
      </c>
      <c r="C24" s="13"/>
      <c r="D24" s="13"/>
      <c r="E24" s="13"/>
      <c r="F24" s="13"/>
      <c r="G24" s="13"/>
      <c r="H24" s="13"/>
      <c r="I24" s="13"/>
      <c r="J24" s="13"/>
      <c r="K24" s="12"/>
      <c r="L24" s="12"/>
      <c r="M24" s="12"/>
      <c r="N24" s="12"/>
      <c r="O24" s="12"/>
      <c r="P24" s="12"/>
      <c r="Q24" s="14" t="e">
        <f>SUM(#REF!)</f>
        <v>#REF!</v>
      </c>
      <c r="R24" s="14"/>
      <c r="S24" s="14" t="e">
        <f>SUM(#REF!)</f>
        <v>#REF!</v>
      </c>
      <c r="T24" s="15" t="e">
        <f>SUM(#REF!)</f>
        <v>#REF!</v>
      </c>
      <c r="U24" s="15" t="e">
        <f>SUM(#REF!)</f>
        <v>#REF!</v>
      </c>
      <c r="V24" s="15" t="e">
        <f>SUM(#REF!)</f>
        <v>#REF!</v>
      </c>
    </row>
    <row r="25" spans="1:22" ht="93" customHeight="1" x14ac:dyDescent="0.25">
      <c r="A25" s="16"/>
      <c r="B25" s="16"/>
      <c r="C25" s="17" t="s">
        <v>41</v>
      </c>
      <c r="D25" s="17" t="s">
        <v>15</v>
      </c>
      <c r="E25" s="17" t="s">
        <v>127</v>
      </c>
      <c r="F25" s="17" t="s">
        <v>59</v>
      </c>
      <c r="G25" s="17" t="s">
        <v>48</v>
      </c>
      <c r="H25" s="17" t="s">
        <v>43</v>
      </c>
      <c r="I25" s="17" t="s">
        <v>44</v>
      </c>
      <c r="J25" s="17" t="s">
        <v>45</v>
      </c>
      <c r="K25" s="16" t="s">
        <v>126</v>
      </c>
      <c r="L25" s="18" t="s">
        <v>46</v>
      </c>
      <c r="M25" s="19">
        <v>1</v>
      </c>
      <c r="N25" s="19">
        <v>1</v>
      </c>
      <c r="O25" s="19">
        <v>1</v>
      </c>
      <c r="P25" s="19">
        <v>1</v>
      </c>
      <c r="Q25" s="20"/>
      <c r="R25" s="20"/>
      <c r="S25" s="20"/>
      <c r="T25" s="21"/>
      <c r="U25" s="21"/>
      <c r="V25" s="22"/>
    </row>
    <row r="26" spans="1:22" ht="110.25" x14ac:dyDescent="0.25">
      <c r="A26" s="12" t="s">
        <v>39</v>
      </c>
      <c r="B26" s="12" t="s">
        <v>64</v>
      </c>
      <c r="C26" s="13"/>
      <c r="D26" s="13"/>
      <c r="E26" s="13"/>
      <c r="F26" s="13"/>
      <c r="G26" s="13"/>
      <c r="H26" s="13"/>
      <c r="I26" s="13"/>
      <c r="J26" s="13"/>
      <c r="K26" s="12"/>
      <c r="L26" s="12"/>
      <c r="M26" s="12"/>
      <c r="N26" s="12"/>
      <c r="O26" s="12"/>
      <c r="P26" s="12"/>
      <c r="Q26" s="14">
        <f t="shared" ref="Q26:V26" si="3">Q28+Q29+Q30</f>
        <v>1249608</v>
      </c>
      <c r="R26" s="14">
        <f t="shared" si="3"/>
        <v>836880.02</v>
      </c>
      <c r="S26" s="14">
        <f t="shared" si="3"/>
        <v>1249608</v>
      </c>
      <c r="T26" s="15">
        <f t="shared" si="3"/>
        <v>1206242</v>
      </c>
      <c r="U26" s="15">
        <f t="shared" si="3"/>
        <v>1206242</v>
      </c>
      <c r="V26" s="15">
        <f t="shared" si="3"/>
        <v>1206242</v>
      </c>
    </row>
    <row r="27" spans="1:22" ht="30" customHeight="1" x14ac:dyDescent="0.25">
      <c r="A27" s="16"/>
      <c r="B27" s="16"/>
      <c r="C27" s="17" t="s">
        <v>97</v>
      </c>
      <c r="D27" s="17" t="s">
        <v>15</v>
      </c>
      <c r="E27" s="17" t="s">
        <v>25</v>
      </c>
      <c r="F27" s="17" t="s">
        <v>57</v>
      </c>
      <c r="G27" s="17" t="s">
        <v>71</v>
      </c>
      <c r="H27" s="17" t="s">
        <v>57</v>
      </c>
      <c r="I27" s="17" t="s">
        <v>44</v>
      </c>
      <c r="J27" s="17" t="s">
        <v>55</v>
      </c>
      <c r="K27" s="32" t="s">
        <v>130</v>
      </c>
      <c r="L27" s="18" t="s">
        <v>98</v>
      </c>
      <c r="M27" s="19">
        <v>1</v>
      </c>
      <c r="N27" s="19">
        <v>1</v>
      </c>
      <c r="O27" s="19">
        <v>1</v>
      </c>
      <c r="P27" s="19">
        <v>1</v>
      </c>
      <c r="Q27" s="20"/>
      <c r="R27" s="20"/>
      <c r="S27" s="20"/>
      <c r="T27" s="21"/>
      <c r="U27" s="20"/>
      <c r="V27" s="22"/>
    </row>
    <row r="28" spans="1:22" ht="97.5" customHeight="1" x14ac:dyDescent="0.25">
      <c r="A28" s="16"/>
      <c r="B28" s="16"/>
      <c r="C28" s="17" t="s">
        <v>129</v>
      </c>
      <c r="D28" s="17" t="s">
        <v>15</v>
      </c>
      <c r="E28" s="17" t="s">
        <v>25</v>
      </c>
      <c r="F28" s="17" t="s">
        <v>57</v>
      </c>
      <c r="G28" s="17" t="s">
        <v>71</v>
      </c>
      <c r="H28" s="17" t="s">
        <v>57</v>
      </c>
      <c r="I28" s="17" t="s">
        <v>44</v>
      </c>
      <c r="J28" s="17" t="s">
        <v>55</v>
      </c>
      <c r="K28" s="32" t="s">
        <v>131</v>
      </c>
      <c r="L28" s="18" t="s">
        <v>136</v>
      </c>
      <c r="M28" s="19">
        <v>1</v>
      </c>
      <c r="N28" s="19">
        <v>1</v>
      </c>
      <c r="O28" s="19">
        <v>1</v>
      </c>
      <c r="P28" s="19">
        <v>1</v>
      </c>
      <c r="Q28" s="20">
        <v>796560</v>
      </c>
      <c r="R28" s="20">
        <v>506757.14</v>
      </c>
      <c r="S28" s="20">
        <v>796560</v>
      </c>
      <c r="T28" s="21">
        <v>767426</v>
      </c>
      <c r="U28" s="20">
        <v>767426</v>
      </c>
      <c r="V28" s="51">
        <v>767426</v>
      </c>
    </row>
    <row r="29" spans="1:22" ht="0.75" customHeight="1" x14ac:dyDescent="0.25">
      <c r="A29" s="16"/>
      <c r="B29" s="16"/>
      <c r="C29" s="17" t="s">
        <v>129</v>
      </c>
      <c r="D29" s="17" t="s">
        <v>15</v>
      </c>
      <c r="E29" s="17" t="s">
        <v>25</v>
      </c>
      <c r="F29" s="17" t="s">
        <v>57</v>
      </c>
      <c r="G29" s="17" t="s">
        <v>99</v>
      </c>
      <c r="H29" s="17" t="s">
        <v>57</v>
      </c>
      <c r="I29" s="17" t="s">
        <v>44</v>
      </c>
      <c r="J29" s="17" t="s">
        <v>55</v>
      </c>
      <c r="K29" s="16" t="s">
        <v>100</v>
      </c>
      <c r="L29" s="18" t="s">
        <v>136</v>
      </c>
      <c r="M29" s="19">
        <v>1</v>
      </c>
      <c r="N29" s="19">
        <v>1</v>
      </c>
      <c r="O29" s="19">
        <v>1</v>
      </c>
      <c r="P29" s="19">
        <v>1</v>
      </c>
      <c r="Q29" s="20">
        <v>396438</v>
      </c>
      <c r="R29" s="20">
        <v>282358.68</v>
      </c>
      <c r="S29" s="20">
        <v>396438</v>
      </c>
      <c r="T29" s="21">
        <v>382206</v>
      </c>
      <c r="U29" s="20">
        <v>382206</v>
      </c>
      <c r="V29" s="51">
        <v>382206</v>
      </c>
    </row>
    <row r="30" spans="1:22" ht="0.75" customHeight="1" x14ac:dyDescent="0.25">
      <c r="A30" s="16"/>
      <c r="B30" s="16"/>
      <c r="C30" s="17" t="s">
        <v>97</v>
      </c>
      <c r="D30" s="17" t="s">
        <v>15</v>
      </c>
      <c r="E30" s="17" t="s">
        <v>25</v>
      </c>
      <c r="F30" s="17" t="s">
        <v>58</v>
      </c>
      <c r="G30" s="17" t="s">
        <v>99</v>
      </c>
      <c r="H30" s="17" t="s">
        <v>57</v>
      </c>
      <c r="I30" s="17" t="s">
        <v>44</v>
      </c>
      <c r="J30" s="17" t="s">
        <v>55</v>
      </c>
      <c r="K30" s="16" t="s">
        <v>100</v>
      </c>
      <c r="L30" s="18" t="s">
        <v>98</v>
      </c>
      <c r="M30" s="19">
        <v>1</v>
      </c>
      <c r="N30" s="19">
        <v>1</v>
      </c>
      <c r="O30" s="19">
        <v>1</v>
      </c>
      <c r="P30" s="19">
        <v>1</v>
      </c>
      <c r="Q30" s="20">
        <v>56610</v>
      </c>
      <c r="R30" s="20">
        <v>47764.2</v>
      </c>
      <c r="S30" s="20">
        <v>56610</v>
      </c>
      <c r="T30" s="21">
        <v>56610</v>
      </c>
      <c r="U30" s="20">
        <v>56610</v>
      </c>
      <c r="V30" s="51">
        <v>56610</v>
      </c>
    </row>
    <row r="31" spans="1:22" ht="56.25" customHeight="1" x14ac:dyDescent="0.25">
      <c r="A31" s="12" t="s">
        <v>39</v>
      </c>
      <c r="B31" s="12" t="s">
        <v>65</v>
      </c>
      <c r="C31" s="13"/>
      <c r="D31" s="13"/>
      <c r="E31" s="13"/>
      <c r="F31" s="13"/>
      <c r="G31" s="13"/>
      <c r="H31" s="13"/>
      <c r="I31" s="13"/>
      <c r="J31" s="13"/>
      <c r="K31" s="12"/>
      <c r="L31" s="12"/>
      <c r="M31" s="12"/>
      <c r="N31" s="12"/>
      <c r="O31" s="12"/>
      <c r="P31" s="12"/>
      <c r="Q31" s="14">
        <f>Q32+Q33+Q34</f>
        <v>179600</v>
      </c>
      <c r="R31" s="14">
        <f>R32+R33+R34</f>
        <v>272516.96999999997</v>
      </c>
      <c r="S31" s="14">
        <f>S32+S33+S35+S36</f>
        <v>277500</v>
      </c>
      <c r="T31" s="15">
        <f>T32+T33+T34</f>
        <v>329300</v>
      </c>
      <c r="U31" s="15">
        <f>U32+U33+U34</f>
        <v>329300</v>
      </c>
      <c r="V31" s="15">
        <f>V32+V33+V34</f>
        <v>329300</v>
      </c>
    </row>
    <row r="32" spans="1:22" ht="58.5" customHeight="1" x14ac:dyDescent="0.25">
      <c r="A32" s="16"/>
      <c r="B32" s="16"/>
      <c r="C32" s="17" t="s">
        <v>66</v>
      </c>
      <c r="D32" s="17" t="s">
        <v>15</v>
      </c>
      <c r="E32" s="17" t="s">
        <v>26</v>
      </c>
      <c r="F32" s="17" t="s">
        <v>42</v>
      </c>
      <c r="G32" s="17" t="s">
        <v>48</v>
      </c>
      <c r="H32" s="17" t="s">
        <v>42</v>
      </c>
      <c r="I32" s="17" t="s">
        <v>44</v>
      </c>
      <c r="J32" s="17" t="s">
        <v>55</v>
      </c>
      <c r="K32" s="16" t="s">
        <v>67</v>
      </c>
      <c r="L32" s="18" t="s">
        <v>68</v>
      </c>
      <c r="M32" s="19">
        <v>1</v>
      </c>
      <c r="N32" s="19">
        <v>1</v>
      </c>
      <c r="O32" s="19">
        <v>1</v>
      </c>
      <c r="P32" s="19">
        <v>1</v>
      </c>
      <c r="Q32" s="20">
        <v>81500</v>
      </c>
      <c r="R32" s="20">
        <v>76524.81</v>
      </c>
      <c r="S32" s="20">
        <v>80000</v>
      </c>
      <c r="T32" s="21">
        <v>75300</v>
      </c>
      <c r="U32" s="21">
        <v>75300</v>
      </c>
      <c r="V32" s="22">
        <v>75300</v>
      </c>
    </row>
    <row r="33" spans="1:22" ht="66" customHeight="1" x14ac:dyDescent="0.25">
      <c r="A33" s="16"/>
      <c r="B33" s="16"/>
      <c r="C33" s="17" t="s">
        <v>66</v>
      </c>
      <c r="D33" s="17" t="s">
        <v>15</v>
      </c>
      <c r="E33" s="17" t="s">
        <v>26</v>
      </c>
      <c r="F33" s="17" t="s">
        <v>42</v>
      </c>
      <c r="G33" s="17" t="s">
        <v>49</v>
      </c>
      <c r="H33" s="17" t="s">
        <v>42</v>
      </c>
      <c r="I33" s="17" t="s">
        <v>44</v>
      </c>
      <c r="J33" s="17" t="s">
        <v>55</v>
      </c>
      <c r="K33" s="16" t="s">
        <v>69</v>
      </c>
      <c r="L33" s="18" t="s">
        <v>68</v>
      </c>
      <c r="M33" s="19">
        <v>1</v>
      </c>
      <c r="N33" s="19">
        <v>1</v>
      </c>
      <c r="O33" s="19">
        <v>1</v>
      </c>
      <c r="P33" s="19">
        <v>1</v>
      </c>
      <c r="Q33" s="20">
        <v>100</v>
      </c>
      <c r="R33" s="20"/>
      <c r="S33" s="20"/>
      <c r="T33" s="21">
        <v>37700</v>
      </c>
      <c r="U33" s="21">
        <v>37700</v>
      </c>
      <c r="V33" s="22">
        <v>37700</v>
      </c>
    </row>
    <row r="34" spans="1:22" ht="67.150000000000006" customHeight="1" x14ac:dyDescent="0.25">
      <c r="A34" s="16"/>
      <c r="B34" s="16"/>
      <c r="C34" s="17" t="s">
        <v>66</v>
      </c>
      <c r="D34" s="17" t="s">
        <v>15</v>
      </c>
      <c r="E34" s="17" t="s">
        <v>26</v>
      </c>
      <c r="F34" s="17" t="s">
        <v>42</v>
      </c>
      <c r="G34" s="17" t="s">
        <v>50</v>
      </c>
      <c r="H34" s="17" t="s">
        <v>42</v>
      </c>
      <c r="I34" s="17" t="s">
        <v>44</v>
      </c>
      <c r="J34" s="17" t="s">
        <v>55</v>
      </c>
      <c r="K34" s="16" t="s">
        <v>70</v>
      </c>
      <c r="L34" s="18" t="s">
        <v>68</v>
      </c>
      <c r="M34" s="19">
        <v>1</v>
      </c>
      <c r="N34" s="19">
        <v>1</v>
      </c>
      <c r="O34" s="19">
        <v>1</v>
      </c>
      <c r="P34" s="19">
        <v>1</v>
      </c>
      <c r="Q34" s="20">
        <f>Q35+Q36</f>
        <v>98000</v>
      </c>
      <c r="R34" s="20">
        <v>195992.16</v>
      </c>
      <c r="S34" s="20">
        <v>195992.16</v>
      </c>
      <c r="T34" s="21">
        <v>216300</v>
      </c>
      <c r="U34" s="21">
        <v>216300</v>
      </c>
      <c r="V34" s="21">
        <v>216300</v>
      </c>
    </row>
    <row r="35" spans="1:22" ht="66.75" customHeight="1" x14ac:dyDescent="0.25">
      <c r="A35" s="16"/>
      <c r="B35" s="16"/>
      <c r="C35" s="17" t="s">
        <v>66</v>
      </c>
      <c r="D35" s="17" t="s">
        <v>15</v>
      </c>
      <c r="E35" s="17" t="s">
        <v>26</v>
      </c>
      <c r="F35" s="17" t="s">
        <v>42</v>
      </c>
      <c r="G35" s="17" t="s">
        <v>137</v>
      </c>
      <c r="H35" s="17" t="s">
        <v>42</v>
      </c>
      <c r="I35" s="17" t="s">
        <v>44</v>
      </c>
      <c r="J35" s="17" t="s">
        <v>55</v>
      </c>
      <c r="K35" s="16" t="s">
        <v>151</v>
      </c>
      <c r="L35" s="18" t="s">
        <v>68</v>
      </c>
      <c r="M35" s="19">
        <v>1</v>
      </c>
      <c r="N35" s="19">
        <v>1</v>
      </c>
      <c r="O35" s="19">
        <v>1</v>
      </c>
      <c r="P35" s="19">
        <v>1</v>
      </c>
      <c r="Q35" s="20">
        <v>2000</v>
      </c>
      <c r="R35" s="20">
        <v>112636.34</v>
      </c>
      <c r="S35" s="20">
        <v>112636.34</v>
      </c>
      <c r="T35" s="21">
        <v>24700</v>
      </c>
      <c r="U35" s="21">
        <v>24700</v>
      </c>
      <c r="V35" s="22">
        <v>24700</v>
      </c>
    </row>
    <row r="36" spans="1:22" ht="47.25" x14ac:dyDescent="0.25">
      <c r="A36" s="16"/>
      <c r="B36" s="16"/>
      <c r="C36" s="17" t="s">
        <v>66</v>
      </c>
      <c r="D36" s="17" t="s">
        <v>15</v>
      </c>
      <c r="E36" s="17" t="s">
        <v>26</v>
      </c>
      <c r="F36" s="17" t="s">
        <v>42</v>
      </c>
      <c r="G36" s="17" t="s">
        <v>152</v>
      </c>
      <c r="H36" s="17" t="s">
        <v>42</v>
      </c>
      <c r="I36" s="17" t="s">
        <v>44</v>
      </c>
      <c r="J36" s="17" t="s">
        <v>55</v>
      </c>
      <c r="K36" s="16" t="s">
        <v>153</v>
      </c>
      <c r="L36" s="18" t="s">
        <v>68</v>
      </c>
      <c r="M36" s="19">
        <v>1</v>
      </c>
      <c r="N36" s="19">
        <v>1</v>
      </c>
      <c r="O36" s="19">
        <v>1</v>
      </c>
      <c r="P36" s="19">
        <v>1</v>
      </c>
      <c r="Q36" s="20">
        <v>96000</v>
      </c>
      <c r="R36" s="20">
        <v>83355.820000000007</v>
      </c>
      <c r="S36" s="20">
        <v>84863.66</v>
      </c>
      <c r="T36" s="21">
        <v>191600</v>
      </c>
      <c r="U36" s="21">
        <v>191600</v>
      </c>
      <c r="V36" s="22">
        <v>191600</v>
      </c>
    </row>
    <row r="37" spans="1:22" ht="34.5" customHeight="1" x14ac:dyDescent="0.25">
      <c r="A37" s="12" t="s">
        <v>39</v>
      </c>
      <c r="B37" s="12" t="s">
        <v>72</v>
      </c>
      <c r="C37" s="13"/>
      <c r="D37" s="13"/>
      <c r="E37" s="13"/>
      <c r="F37" s="13"/>
      <c r="G37" s="13"/>
      <c r="H37" s="13"/>
      <c r="I37" s="13"/>
      <c r="J37" s="13"/>
      <c r="K37" s="12"/>
      <c r="L37" s="12"/>
      <c r="M37" s="12"/>
      <c r="N37" s="12"/>
      <c r="O37" s="12"/>
      <c r="P37" s="12"/>
      <c r="Q37" s="14">
        <f t="shared" ref="Q37:V37" si="4">Q38+Q39</f>
        <v>174600</v>
      </c>
      <c r="R37" s="14">
        <f t="shared" si="4"/>
        <v>150744.46</v>
      </c>
      <c r="S37" s="14">
        <f t="shared" si="4"/>
        <v>174600</v>
      </c>
      <c r="T37" s="14">
        <f t="shared" si="4"/>
        <v>185760</v>
      </c>
      <c r="U37" s="14">
        <f t="shared" si="4"/>
        <v>185760</v>
      </c>
      <c r="V37" s="14">
        <f t="shared" si="4"/>
        <v>185760</v>
      </c>
    </row>
    <row r="38" spans="1:22" ht="47.25" x14ac:dyDescent="0.25">
      <c r="A38" s="16"/>
      <c r="B38" s="16"/>
      <c r="C38" s="17" t="s">
        <v>97</v>
      </c>
      <c r="D38" s="17" t="s">
        <v>15</v>
      </c>
      <c r="E38" s="17" t="s">
        <v>27</v>
      </c>
      <c r="F38" s="17" t="s">
        <v>43</v>
      </c>
      <c r="G38" s="17" t="s">
        <v>154</v>
      </c>
      <c r="H38" s="17" t="s">
        <v>57</v>
      </c>
      <c r="I38" s="17" t="s">
        <v>44</v>
      </c>
      <c r="J38" s="17" t="s">
        <v>63</v>
      </c>
      <c r="K38" s="16" t="s">
        <v>155</v>
      </c>
      <c r="L38" s="18" t="s">
        <v>98</v>
      </c>
      <c r="M38" s="19">
        <v>1</v>
      </c>
      <c r="N38" s="19">
        <v>1</v>
      </c>
      <c r="O38" s="19">
        <v>1</v>
      </c>
      <c r="P38" s="19">
        <v>1</v>
      </c>
      <c r="Q38" s="20">
        <v>169600</v>
      </c>
      <c r="R38" s="20">
        <v>150744.46</v>
      </c>
      <c r="S38" s="20">
        <v>169600</v>
      </c>
      <c r="T38" s="21">
        <v>180760</v>
      </c>
      <c r="U38" s="21">
        <v>180760</v>
      </c>
      <c r="V38" s="21">
        <v>180760</v>
      </c>
    </row>
    <row r="39" spans="1:22" ht="47.25" x14ac:dyDescent="0.25">
      <c r="A39" s="16"/>
      <c r="B39" s="16"/>
      <c r="C39" s="17" t="s">
        <v>97</v>
      </c>
      <c r="D39" s="17" t="s">
        <v>15</v>
      </c>
      <c r="E39" s="17" t="s">
        <v>27</v>
      </c>
      <c r="F39" s="17" t="s">
        <v>127</v>
      </c>
      <c r="G39" s="17" t="s">
        <v>106</v>
      </c>
      <c r="H39" s="17" t="s">
        <v>57</v>
      </c>
      <c r="I39" s="17" t="s">
        <v>44</v>
      </c>
      <c r="J39" s="17" t="s">
        <v>63</v>
      </c>
      <c r="K39" s="16" t="s">
        <v>156</v>
      </c>
      <c r="L39" s="18" t="s">
        <v>98</v>
      </c>
      <c r="M39" s="19"/>
      <c r="N39" s="19"/>
      <c r="O39" s="19"/>
      <c r="P39" s="19"/>
      <c r="Q39" s="20">
        <v>5000</v>
      </c>
      <c r="R39" s="20"/>
      <c r="S39" s="20">
        <v>5000</v>
      </c>
      <c r="T39" s="21">
        <v>5000</v>
      </c>
      <c r="U39" s="21">
        <v>5000</v>
      </c>
      <c r="V39" s="22">
        <v>5000</v>
      </c>
    </row>
    <row r="40" spans="1:22" ht="63" x14ac:dyDescent="0.25">
      <c r="A40" s="12" t="s">
        <v>39</v>
      </c>
      <c r="B40" s="12" t="s">
        <v>73</v>
      </c>
      <c r="C40" s="13"/>
      <c r="D40" s="13"/>
      <c r="E40" s="13"/>
      <c r="F40" s="13"/>
      <c r="G40" s="13"/>
      <c r="H40" s="13"/>
      <c r="I40" s="13"/>
      <c r="J40" s="13"/>
      <c r="K40" s="12"/>
      <c r="L40" s="12"/>
      <c r="M40" s="12"/>
      <c r="N40" s="12"/>
      <c r="O40" s="12"/>
      <c r="P40" s="12"/>
      <c r="Q40" s="14">
        <v>17192000.460000001</v>
      </c>
      <c r="R40" s="14">
        <f>R41+R42</f>
        <v>702261.43</v>
      </c>
      <c r="S40" s="14">
        <f>SUM(S41:S42)</f>
        <v>702261.43</v>
      </c>
      <c r="T40" s="15">
        <f>SUM(T41:T42)</f>
        <v>18600000</v>
      </c>
      <c r="U40" s="15">
        <f>SUM(U41:U42)</f>
        <v>18600000</v>
      </c>
      <c r="V40" s="15">
        <f>SUM(V41:V42)</f>
        <v>18600000</v>
      </c>
    </row>
    <row r="41" spans="1:22" ht="94.5" x14ac:dyDescent="0.25">
      <c r="A41" s="16"/>
      <c r="B41" s="16"/>
      <c r="C41" s="17" t="s">
        <v>134</v>
      </c>
      <c r="D41" s="17" t="s">
        <v>15</v>
      </c>
      <c r="E41" s="17" t="s">
        <v>28</v>
      </c>
      <c r="F41" s="17" t="s">
        <v>43</v>
      </c>
      <c r="G41" s="17" t="s">
        <v>58</v>
      </c>
      <c r="H41" s="17" t="s">
        <v>57</v>
      </c>
      <c r="I41" s="17" t="s">
        <v>44</v>
      </c>
      <c r="J41" s="17" t="s">
        <v>192</v>
      </c>
      <c r="K41" s="16" t="s">
        <v>193</v>
      </c>
      <c r="L41" s="18" t="s">
        <v>194</v>
      </c>
      <c r="M41" s="19">
        <v>1</v>
      </c>
      <c r="N41" s="19">
        <v>1</v>
      </c>
      <c r="O41" s="19">
        <v>1</v>
      </c>
      <c r="P41" s="19">
        <v>1</v>
      </c>
      <c r="Q41" s="53" t="s">
        <v>230</v>
      </c>
      <c r="R41" s="20"/>
      <c r="S41" s="20"/>
      <c r="T41" s="21">
        <v>4600000</v>
      </c>
      <c r="U41" s="21">
        <v>4600000</v>
      </c>
      <c r="V41" s="22">
        <v>4600000</v>
      </c>
    </row>
    <row r="42" spans="1:22" ht="47.25" x14ac:dyDescent="0.25">
      <c r="A42" s="16"/>
      <c r="B42" s="16"/>
      <c r="C42" s="17" t="s">
        <v>129</v>
      </c>
      <c r="D42" s="17" t="s">
        <v>15</v>
      </c>
      <c r="E42" s="17" t="s">
        <v>28</v>
      </c>
      <c r="F42" s="17" t="s">
        <v>59</v>
      </c>
      <c r="G42" s="17" t="s">
        <v>71</v>
      </c>
      <c r="H42" s="17" t="s">
        <v>57</v>
      </c>
      <c r="I42" s="17" t="s">
        <v>44</v>
      </c>
      <c r="J42" s="17" t="s">
        <v>74</v>
      </c>
      <c r="K42" s="16" t="s">
        <v>101</v>
      </c>
      <c r="L42" s="18" t="s">
        <v>136</v>
      </c>
      <c r="M42" s="19">
        <v>1</v>
      </c>
      <c r="N42" s="19">
        <v>1</v>
      </c>
      <c r="O42" s="19">
        <v>10</v>
      </c>
      <c r="P42" s="19">
        <v>1</v>
      </c>
      <c r="Q42" s="20">
        <v>14000000</v>
      </c>
      <c r="R42" s="20">
        <v>702261.43</v>
      </c>
      <c r="S42" s="20">
        <v>702261.43</v>
      </c>
      <c r="T42" s="21">
        <v>14000000</v>
      </c>
      <c r="U42" s="21">
        <v>14000000</v>
      </c>
      <c r="V42" s="22">
        <v>14000000</v>
      </c>
    </row>
    <row r="43" spans="1:22" ht="48" customHeight="1" x14ac:dyDescent="0.25">
      <c r="A43" s="12" t="s">
        <v>39</v>
      </c>
      <c r="B43" s="12" t="s">
        <v>76</v>
      </c>
      <c r="C43" s="13"/>
      <c r="D43" s="13"/>
      <c r="E43" s="13"/>
      <c r="F43" s="13"/>
      <c r="G43" s="13"/>
      <c r="H43" s="13"/>
      <c r="I43" s="13"/>
      <c r="J43" s="13"/>
      <c r="K43" s="12"/>
      <c r="L43" s="12"/>
      <c r="M43" s="12"/>
      <c r="N43" s="12"/>
      <c r="O43" s="12"/>
      <c r="P43" s="12"/>
      <c r="Q43" s="14">
        <v>505000</v>
      </c>
      <c r="R43" s="14">
        <f>R44+R45+R47+R48+R49+R50+R51+R52+R53+R54+R55+R56+R57+R58+R59+R60</f>
        <v>456991.11</v>
      </c>
      <c r="S43" s="14" t="e">
        <f>S44+S45+S47+S48+S49+S50+S53+S55+S56+S57+S58+S59+#REF!+S60+S61</f>
        <v>#REF!</v>
      </c>
      <c r="T43" s="14">
        <f>T45+T47+T48+T49+T53+T56+T57+T58+T59+T61</f>
        <v>470000</v>
      </c>
      <c r="U43" s="14">
        <f>U45+U47+U48+U49+U53+U56+U57+U58+U59+U61</f>
        <v>470000</v>
      </c>
      <c r="V43" s="14">
        <f>V45+V47+V48+V49+V53+V56+V57+V58+V59+V61</f>
        <v>470000</v>
      </c>
    </row>
    <row r="44" spans="1:22" ht="48" customHeight="1" x14ac:dyDescent="0.25">
      <c r="A44" s="12"/>
      <c r="B44" s="12"/>
      <c r="C44" s="33" t="s">
        <v>190</v>
      </c>
      <c r="D44" s="33" t="s">
        <v>15</v>
      </c>
      <c r="E44" s="33" t="s">
        <v>30</v>
      </c>
      <c r="F44" s="33" t="s">
        <v>25</v>
      </c>
      <c r="G44" s="33" t="s">
        <v>58</v>
      </c>
      <c r="H44" s="33" t="s">
        <v>42</v>
      </c>
      <c r="I44" s="33" t="s">
        <v>44</v>
      </c>
      <c r="J44" s="33" t="s">
        <v>75</v>
      </c>
      <c r="K44" s="34" t="s">
        <v>191</v>
      </c>
      <c r="L44" s="34" t="s">
        <v>196</v>
      </c>
      <c r="M44" s="52">
        <v>1</v>
      </c>
      <c r="N44" s="52">
        <v>1</v>
      </c>
      <c r="O44" s="52">
        <v>1</v>
      </c>
      <c r="P44" s="52">
        <v>1</v>
      </c>
      <c r="Q44" s="35"/>
      <c r="R44" s="35">
        <v>20874.099999999999</v>
      </c>
      <c r="S44" s="35">
        <v>20874.099999999999</v>
      </c>
      <c r="T44" s="14"/>
      <c r="U44" s="14"/>
      <c r="V44" s="14"/>
    </row>
    <row r="45" spans="1:22" ht="78.75" x14ac:dyDescent="0.25">
      <c r="A45" s="12"/>
      <c r="B45" s="12"/>
      <c r="C45" s="33" t="s">
        <v>163</v>
      </c>
      <c r="D45" s="33" t="s">
        <v>15</v>
      </c>
      <c r="E45" s="33" t="s">
        <v>30</v>
      </c>
      <c r="F45" s="33" t="s">
        <v>42</v>
      </c>
      <c r="G45" s="33" t="s">
        <v>157</v>
      </c>
      <c r="H45" s="33" t="s">
        <v>42</v>
      </c>
      <c r="I45" s="33" t="s">
        <v>44</v>
      </c>
      <c r="J45" s="33" t="s">
        <v>75</v>
      </c>
      <c r="K45" s="16" t="s">
        <v>183</v>
      </c>
      <c r="L45" s="34" t="s">
        <v>174</v>
      </c>
      <c r="M45" s="19">
        <v>1</v>
      </c>
      <c r="N45" s="19">
        <v>1</v>
      </c>
      <c r="O45" s="19">
        <v>1</v>
      </c>
      <c r="P45" s="19">
        <v>1</v>
      </c>
      <c r="Q45" s="35">
        <v>30000</v>
      </c>
      <c r="R45" s="35">
        <v>3000</v>
      </c>
      <c r="S45" s="35">
        <v>3000</v>
      </c>
      <c r="T45" s="35">
        <v>13000</v>
      </c>
      <c r="U45" s="35">
        <v>13000</v>
      </c>
      <c r="V45" s="35">
        <v>13000</v>
      </c>
    </row>
    <row r="46" spans="1:22" ht="39.75" customHeight="1" x14ac:dyDescent="0.25">
      <c r="A46" s="12"/>
      <c r="B46" s="12"/>
      <c r="C46" s="33" t="s">
        <v>41</v>
      </c>
      <c r="D46" s="33" t="s">
        <v>15</v>
      </c>
      <c r="E46" s="33" t="s">
        <v>30</v>
      </c>
      <c r="F46" s="33" t="s">
        <v>24</v>
      </c>
      <c r="G46" s="33" t="s">
        <v>161</v>
      </c>
      <c r="H46" s="33" t="s">
        <v>42</v>
      </c>
      <c r="I46" s="33" t="s">
        <v>44</v>
      </c>
      <c r="J46" s="33" t="s">
        <v>75</v>
      </c>
      <c r="K46" s="16" t="s">
        <v>162</v>
      </c>
      <c r="L46" s="34" t="s">
        <v>46</v>
      </c>
      <c r="M46" s="19">
        <v>1</v>
      </c>
      <c r="N46" s="19">
        <v>1</v>
      </c>
      <c r="O46" s="19">
        <v>1</v>
      </c>
      <c r="P46" s="19">
        <v>1</v>
      </c>
      <c r="Q46" s="35"/>
      <c r="R46" s="35"/>
      <c r="S46" s="35"/>
      <c r="T46" s="36"/>
      <c r="U46" s="36"/>
      <c r="V46" s="36"/>
    </row>
    <row r="47" spans="1:22" ht="34.5" customHeight="1" x14ac:dyDescent="0.25">
      <c r="A47" s="16"/>
      <c r="B47" s="16"/>
      <c r="C47" s="17" t="s">
        <v>163</v>
      </c>
      <c r="D47" s="17" t="s">
        <v>15</v>
      </c>
      <c r="E47" s="17" t="s">
        <v>30</v>
      </c>
      <c r="F47" s="17" t="s">
        <v>42</v>
      </c>
      <c r="G47" s="17" t="s">
        <v>158</v>
      </c>
      <c r="H47" s="17" t="s">
        <v>42</v>
      </c>
      <c r="I47" s="17" t="s">
        <v>44</v>
      </c>
      <c r="J47" s="17" t="s">
        <v>75</v>
      </c>
      <c r="K47" s="16" t="s">
        <v>206</v>
      </c>
      <c r="L47" s="18" t="s">
        <v>174</v>
      </c>
      <c r="M47" s="19">
        <v>1</v>
      </c>
      <c r="N47" s="19">
        <v>1</v>
      </c>
      <c r="O47" s="19">
        <v>1</v>
      </c>
      <c r="P47" s="19">
        <v>1</v>
      </c>
      <c r="Q47" s="20">
        <v>32000</v>
      </c>
      <c r="R47" s="20">
        <v>9822.01</v>
      </c>
      <c r="S47" s="20">
        <v>10000</v>
      </c>
      <c r="T47" s="20">
        <v>30000</v>
      </c>
      <c r="U47" s="20">
        <v>30000</v>
      </c>
      <c r="V47" s="20">
        <v>30000</v>
      </c>
    </row>
    <row r="48" spans="1:22" ht="78.75" x14ac:dyDescent="0.25">
      <c r="A48" s="16"/>
      <c r="B48" s="16"/>
      <c r="C48" s="17" t="s">
        <v>163</v>
      </c>
      <c r="D48" s="17" t="s">
        <v>15</v>
      </c>
      <c r="E48" s="17" t="s">
        <v>30</v>
      </c>
      <c r="F48" s="17" t="s">
        <v>42</v>
      </c>
      <c r="G48" s="17" t="s">
        <v>164</v>
      </c>
      <c r="H48" s="17" t="s">
        <v>42</v>
      </c>
      <c r="I48" s="17" t="s">
        <v>44</v>
      </c>
      <c r="J48" s="17" t="s">
        <v>75</v>
      </c>
      <c r="K48" s="37" t="s">
        <v>207</v>
      </c>
      <c r="L48" s="18" t="s">
        <v>174</v>
      </c>
      <c r="M48" s="19">
        <v>1</v>
      </c>
      <c r="N48" s="19">
        <v>1</v>
      </c>
      <c r="O48" s="19">
        <v>1</v>
      </c>
      <c r="P48" s="19">
        <v>1</v>
      </c>
      <c r="Q48" s="20">
        <v>15000</v>
      </c>
      <c r="R48" s="20">
        <v>3550.01</v>
      </c>
      <c r="S48" s="20">
        <v>4000</v>
      </c>
      <c r="T48" s="20">
        <v>8000</v>
      </c>
      <c r="U48" s="20">
        <v>8000</v>
      </c>
      <c r="V48" s="20">
        <v>8000</v>
      </c>
    </row>
    <row r="49" spans="1:22" ht="94.5" x14ac:dyDescent="0.25">
      <c r="A49" s="16"/>
      <c r="B49" s="16"/>
      <c r="C49" s="17" t="s">
        <v>163</v>
      </c>
      <c r="D49" s="17" t="s">
        <v>15</v>
      </c>
      <c r="E49" s="17" t="s">
        <v>30</v>
      </c>
      <c r="F49" s="17" t="s">
        <v>42</v>
      </c>
      <c r="G49" s="17" t="s">
        <v>165</v>
      </c>
      <c r="H49" s="17" t="s">
        <v>42</v>
      </c>
      <c r="I49" s="17" t="s">
        <v>44</v>
      </c>
      <c r="J49" s="17" t="s">
        <v>75</v>
      </c>
      <c r="K49" s="37" t="s">
        <v>208</v>
      </c>
      <c r="L49" s="18" t="s">
        <v>174</v>
      </c>
      <c r="M49" s="19">
        <v>1</v>
      </c>
      <c r="N49" s="19">
        <v>1</v>
      </c>
      <c r="O49" s="19">
        <v>1</v>
      </c>
      <c r="P49" s="19">
        <v>1</v>
      </c>
      <c r="Q49" s="20">
        <v>30000</v>
      </c>
      <c r="R49" s="20">
        <v>-2000</v>
      </c>
      <c r="S49" s="20">
        <v>-2000</v>
      </c>
      <c r="T49" s="20"/>
      <c r="U49" s="20"/>
      <c r="V49" s="20"/>
    </row>
    <row r="50" spans="1:22" ht="70.150000000000006" customHeight="1" x14ac:dyDescent="0.25">
      <c r="A50" s="16"/>
      <c r="B50" s="16"/>
      <c r="C50" s="17" t="s">
        <v>163</v>
      </c>
      <c r="D50" s="17" t="s">
        <v>15</v>
      </c>
      <c r="E50" s="17" t="s">
        <v>30</v>
      </c>
      <c r="F50" s="17" t="s">
        <v>42</v>
      </c>
      <c r="G50" s="17" t="s">
        <v>209</v>
      </c>
      <c r="H50" s="17" t="s">
        <v>42</v>
      </c>
      <c r="I50" s="17" t="s">
        <v>44</v>
      </c>
      <c r="J50" s="17" t="s">
        <v>75</v>
      </c>
      <c r="K50" s="37" t="s">
        <v>210</v>
      </c>
      <c r="L50" s="18" t="s">
        <v>174</v>
      </c>
      <c r="M50" s="19">
        <v>1</v>
      </c>
      <c r="N50" s="19">
        <v>1</v>
      </c>
      <c r="O50" s="19">
        <v>1</v>
      </c>
      <c r="P50" s="19">
        <v>1</v>
      </c>
      <c r="Q50" s="20">
        <v>0</v>
      </c>
      <c r="R50" s="20">
        <v>2000</v>
      </c>
      <c r="S50" s="20">
        <v>2000</v>
      </c>
      <c r="T50" s="20"/>
      <c r="U50" s="20"/>
      <c r="V50" s="20"/>
    </row>
    <row r="51" spans="1:22" ht="1.5" customHeight="1" x14ac:dyDescent="0.25">
      <c r="A51" s="16"/>
      <c r="B51" s="16"/>
      <c r="C51" s="17" t="s">
        <v>163</v>
      </c>
      <c r="D51" s="17" t="s">
        <v>15</v>
      </c>
      <c r="E51" s="17" t="s">
        <v>30</v>
      </c>
      <c r="F51" s="17" t="s">
        <v>42</v>
      </c>
      <c r="G51" s="17" t="s">
        <v>232</v>
      </c>
      <c r="H51" s="17" t="s">
        <v>42</v>
      </c>
      <c r="I51" s="17" t="s">
        <v>44</v>
      </c>
      <c r="J51" s="17" t="s">
        <v>75</v>
      </c>
      <c r="K51" s="37" t="s">
        <v>233</v>
      </c>
      <c r="L51" s="18" t="s">
        <v>174</v>
      </c>
      <c r="M51" s="19">
        <v>1</v>
      </c>
      <c r="N51" s="19">
        <v>1</v>
      </c>
      <c r="O51" s="19">
        <v>1</v>
      </c>
      <c r="P51" s="19">
        <v>1</v>
      </c>
      <c r="Q51" s="20"/>
      <c r="R51" s="20">
        <v>2000</v>
      </c>
      <c r="S51" s="20">
        <v>2000</v>
      </c>
      <c r="T51" s="20"/>
      <c r="U51" s="20"/>
      <c r="V51" s="20"/>
    </row>
    <row r="52" spans="1:22" ht="96" customHeight="1" x14ac:dyDescent="0.25">
      <c r="A52" s="16"/>
      <c r="B52" s="16"/>
      <c r="C52" s="17" t="s">
        <v>163</v>
      </c>
      <c r="D52" s="17" t="s">
        <v>15</v>
      </c>
      <c r="E52" s="17" t="s">
        <v>30</v>
      </c>
      <c r="F52" s="17" t="s">
        <v>42</v>
      </c>
      <c r="G52" s="17" t="s">
        <v>231</v>
      </c>
      <c r="H52" s="17" t="s">
        <v>42</v>
      </c>
      <c r="I52" s="17" t="s">
        <v>44</v>
      </c>
      <c r="J52" s="17" t="s">
        <v>75</v>
      </c>
      <c r="K52" s="37" t="s">
        <v>234</v>
      </c>
      <c r="L52" s="18" t="s">
        <v>174</v>
      </c>
      <c r="M52" s="19">
        <v>1</v>
      </c>
      <c r="N52" s="19">
        <v>1</v>
      </c>
      <c r="O52" s="19">
        <v>1</v>
      </c>
      <c r="P52" s="19">
        <v>1</v>
      </c>
      <c r="Q52" s="20"/>
      <c r="R52" s="20">
        <v>21100</v>
      </c>
      <c r="S52" s="20">
        <v>21100</v>
      </c>
      <c r="T52" s="20"/>
      <c r="U52" s="20"/>
      <c r="V52" s="20"/>
    </row>
    <row r="53" spans="1:22" ht="84.6" customHeight="1" x14ac:dyDescent="0.25">
      <c r="A53" s="16"/>
      <c r="B53" s="16"/>
      <c r="C53" s="17" t="s">
        <v>163</v>
      </c>
      <c r="D53" s="17" t="s">
        <v>15</v>
      </c>
      <c r="E53" s="17" t="s">
        <v>30</v>
      </c>
      <c r="F53" s="17" t="s">
        <v>42</v>
      </c>
      <c r="G53" s="17" t="s">
        <v>166</v>
      </c>
      <c r="H53" s="17" t="s">
        <v>42</v>
      </c>
      <c r="I53" s="17" t="s">
        <v>44</v>
      </c>
      <c r="J53" s="17" t="s">
        <v>75</v>
      </c>
      <c r="K53" s="37" t="s">
        <v>215</v>
      </c>
      <c r="L53" s="18" t="s">
        <v>174</v>
      </c>
      <c r="M53" s="19">
        <v>1</v>
      </c>
      <c r="N53" s="19">
        <v>1</v>
      </c>
      <c r="O53" s="19">
        <v>1</v>
      </c>
      <c r="P53" s="19">
        <v>1</v>
      </c>
      <c r="Q53" s="20">
        <v>25000</v>
      </c>
      <c r="R53" s="20">
        <v>3500</v>
      </c>
      <c r="S53" s="20">
        <v>3500</v>
      </c>
      <c r="T53" s="20">
        <v>12000</v>
      </c>
      <c r="U53" s="20">
        <v>12000</v>
      </c>
      <c r="V53" s="20">
        <v>12000</v>
      </c>
    </row>
    <row r="54" spans="1:22" ht="96" customHeight="1" x14ac:dyDescent="0.25">
      <c r="A54" s="16"/>
      <c r="B54" s="16"/>
      <c r="C54" s="17" t="s">
        <v>163</v>
      </c>
      <c r="D54" s="17" t="s">
        <v>80</v>
      </c>
      <c r="E54" s="17" t="s">
        <v>30</v>
      </c>
      <c r="F54" s="17" t="s">
        <v>42</v>
      </c>
      <c r="G54" s="17" t="s">
        <v>167</v>
      </c>
      <c r="H54" s="17" t="s">
        <v>42</v>
      </c>
      <c r="I54" s="17" t="s">
        <v>44</v>
      </c>
      <c r="J54" s="17" t="s">
        <v>75</v>
      </c>
      <c r="K54" s="16" t="s">
        <v>211</v>
      </c>
      <c r="L54" s="18" t="s">
        <v>174</v>
      </c>
      <c r="M54" s="19">
        <v>1</v>
      </c>
      <c r="N54" s="19">
        <v>1</v>
      </c>
      <c r="O54" s="19">
        <v>1</v>
      </c>
      <c r="P54" s="19">
        <v>1</v>
      </c>
      <c r="Q54" s="20"/>
      <c r="R54" s="20">
        <v>300</v>
      </c>
      <c r="S54" s="20">
        <v>300</v>
      </c>
      <c r="T54" s="20"/>
      <c r="U54" s="20"/>
      <c r="V54" s="20"/>
    </row>
    <row r="55" spans="1:22" ht="96" customHeight="1" x14ac:dyDescent="0.25">
      <c r="A55" s="16"/>
      <c r="B55" s="16"/>
      <c r="C55" s="17" t="s">
        <v>163</v>
      </c>
      <c r="D55" s="17" t="s">
        <v>15</v>
      </c>
      <c r="E55" s="17" t="s">
        <v>30</v>
      </c>
      <c r="F55" s="17" t="s">
        <v>42</v>
      </c>
      <c r="G55" s="17" t="s">
        <v>168</v>
      </c>
      <c r="H55" s="17" t="s">
        <v>42</v>
      </c>
      <c r="I55" s="17" t="s">
        <v>44</v>
      </c>
      <c r="J55" s="17" t="s">
        <v>75</v>
      </c>
      <c r="K55" s="16" t="s">
        <v>212</v>
      </c>
      <c r="L55" s="18" t="s">
        <v>174</v>
      </c>
      <c r="M55" s="38">
        <v>1</v>
      </c>
      <c r="N55" s="19">
        <v>1</v>
      </c>
      <c r="O55" s="19">
        <v>1</v>
      </c>
      <c r="P55" s="19">
        <v>1</v>
      </c>
      <c r="Q55" s="20">
        <v>0</v>
      </c>
      <c r="R55" s="20">
        <v>4075.36</v>
      </c>
      <c r="S55" s="20">
        <v>4075.36</v>
      </c>
      <c r="T55" s="20"/>
      <c r="U55" s="20"/>
      <c r="V55" s="20"/>
    </row>
    <row r="56" spans="1:22" ht="96" customHeight="1" x14ac:dyDescent="0.25">
      <c r="A56" s="16"/>
      <c r="B56" s="16"/>
      <c r="C56" s="17" t="s">
        <v>163</v>
      </c>
      <c r="D56" s="17" t="s">
        <v>15</v>
      </c>
      <c r="E56" s="17" t="s">
        <v>30</v>
      </c>
      <c r="F56" s="17" t="s">
        <v>42</v>
      </c>
      <c r="G56" s="17" t="s">
        <v>169</v>
      </c>
      <c r="H56" s="17" t="s">
        <v>42</v>
      </c>
      <c r="I56" s="17" t="s">
        <v>44</v>
      </c>
      <c r="J56" s="17" t="s">
        <v>75</v>
      </c>
      <c r="K56" s="16" t="s">
        <v>213</v>
      </c>
      <c r="L56" s="18" t="s">
        <v>174</v>
      </c>
      <c r="M56" s="38">
        <v>1</v>
      </c>
      <c r="N56" s="19">
        <v>1</v>
      </c>
      <c r="O56" s="19">
        <v>1</v>
      </c>
      <c r="P56" s="19">
        <v>1</v>
      </c>
      <c r="Q56" s="20">
        <v>35000</v>
      </c>
      <c r="R56" s="20">
        <v>24854.78</v>
      </c>
      <c r="S56" s="20">
        <v>25000</v>
      </c>
      <c r="T56" s="20">
        <v>20000</v>
      </c>
      <c r="U56" s="20">
        <v>20000</v>
      </c>
      <c r="V56" s="20">
        <v>20000</v>
      </c>
    </row>
    <row r="57" spans="1:22" ht="96" customHeight="1" x14ac:dyDescent="0.25">
      <c r="A57" s="16"/>
      <c r="B57" s="16"/>
      <c r="C57" s="17" t="s">
        <v>163</v>
      </c>
      <c r="D57" s="17" t="s">
        <v>15</v>
      </c>
      <c r="E57" s="17" t="s">
        <v>30</v>
      </c>
      <c r="F57" s="17" t="s">
        <v>42</v>
      </c>
      <c r="G57" s="17" t="s">
        <v>159</v>
      </c>
      <c r="H57" s="17" t="s">
        <v>42</v>
      </c>
      <c r="I57" s="17" t="s">
        <v>44</v>
      </c>
      <c r="J57" s="17" t="s">
        <v>75</v>
      </c>
      <c r="K57" s="16" t="s">
        <v>214</v>
      </c>
      <c r="L57" s="18" t="s">
        <v>174</v>
      </c>
      <c r="M57" s="19">
        <v>1</v>
      </c>
      <c r="N57" s="19">
        <v>1</v>
      </c>
      <c r="O57" s="19">
        <v>1</v>
      </c>
      <c r="P57" s="19">
        <v>1</v>
      </c>
      <c r="Q57" s="20">
        <v>117000</v>
      </c>
      <c r="R57" s="20">
        <v>355879.24</v>
      </c>
      <c r="S57" s="20">
        <v>424560.03</v>
      </c>
      <c r="T57" s="20">
        <v>219000</v>
      </c>
      <c r="U57" s="20">
        <v>219000</v>
      </c>
      <c r="V57" s="20">
        <v>219000</v>
      </c>
    </row>
    <row r="58" spans="1:22" ht="102.6" customHeight="1" x14ac:dyDescent="0.25">
      <c r="A58" s="16"/>
      <c r="B58" s="16"/>
      <c r="C58" s="17" t="s">
        <v>163</v>
      </c>
      <c r="D58" s="17" t="s">
        <v>15</v>
      </c>
      <c r="E58" s="17" t="s">
        <v>30</v>
      </c>
      <c r="F58" s="17" t="s">
        <v>42</v>
      </c>
      <c r="G58" s="17" t="s">
        <v>170</v>
      </c>
      <c r="H58" s="17" t="s">
        <v>42</v>
      </c>
      <c r="I58" s="17" t="s">
        <v>44</v>
      </c>
      <c r="J58" s="17" t="s">
        <v>75</v>
      </c>
      <c r="K58" s="37" t="s">
        <v>171</v>
      </c>
      <c r="L58" s="27" t="s">
        <v>174</v>
      </c>
      <c r="M58" s="38">
        <v>1</v>
      </c>
      <c r="N58" s="19">
        <v>1</v>
      </c>
      <c r="O58" s="19">
        <v>1</v>
      </c>
      <c r="P58" s="19">
        <v>1</v>
      </c>
      <c r="Q58" s="20">
        <v>279000</v>
      </c>
      <c r="R58" s="20">
        <v>-1509.49</v>
      </c>
      <c r="S58" s="20">
        <v>-1509.49</v>
      </c>
      <c r="T58" s="20">
        <v>164000</v>
      </c>
      <c r="U58" s="20">
        <v>164000</v>
      </c>
      <c r="V58" s="29">
        <v>164000</v>
      </c>
    </row>
    <row r="59" spans="1:22" ht="85.9" customHeight="1" x14ac:dyDescent="0.25">
      <c r="A59" s="16"/>
      <c r="B59" s="16"/>
      <c r="C59" s="17" t="s">
        <v>172</v>
      </c>
      <c r="D59" s="17" t="s">
        <v>15</v>
      </c>
      <c r="E59" s="17" t="s">
        <v>30</v>
      </c>
      <c r="F59" s="17" t="s">
        <v>42</v>
      </c>
      <c r="G59" s="17" t="s">
        <v>157</v>
      </c>
      <c r="H59" s="17" t="s">
        <v>42</v>
      </c>
      <c r="I59" s="17" t="s">
        <v>44</v>
      </c>
      <c r="J59" s="17" t="s">
        <v>75</v>
      </c>
      <c r="K59" s="16" t="s">
        <v>183</v>
      </c>
      <c r="L59" s="18" t="s">
        <v>175</v>
      </c>
      <c r="M59" s="38">
        <v>1</v>
      </c>
      <c r="N59" s="19">
        <v>1</v>
      </c>
      <c r="O59" s="19">
        <v>1</v>
      </c>
      <c r="P59" s="19">
        <v>1</v>
      </c>
      <c r="Q59" s="20">
        <v>5000</v>
      </c>
      <c r="R59" s="20">
        <v>6545.1</v>
      </c>
      <c r="S59" s="20">
        <v>6500</v>
      </c>
      <c r="T59" s="20">
        <v>2000</v>
      </c>
      <c r="U59" s="20">
        <v>2000</v>
      </c>
      <c r="V59" s="20">
        <v>2000</v>
      </c>
    </row>
    <row r="60" spans="1:22" ht="97.9" customHeight="1" x14ac:dyDescent="0.25">
      <c r="A60" s="16"/>
      <c r="B60" s="16"/>
      <c r="C60" s="17" t="s">
        <v>172</v>
      </c>
      <c r="D60" s="17" t="s">
        <v>15</v>
      </c>
      <c r="E60" s="17" t="s">
        <v>30</v>
      </c>
      <c r="F60" s="17" t="s">
        <v>42</v>
      </c>
      <c r="G60" s="17" t="s">
        <v>159</v>
      </c>
      <c r="H60" s="17" t="s">
        <v>42</v>
      </c>
      <c r="I60" s="17" t="s">
        <v>44</v>
      </c>
      <c r="J60" s="17" t="s">
        <v>75</v>
      </c>
      <c r="K60" s="16" t="s">
        <v>214</v>
      </c>
      <c r="L60" s="27" t="s">
        <v>175</v>
      </c>
      <c r="M60" s="19">
        <v>1</v>
      </c>
      <c r="N60" s="19">
        <v>1</v>
      </c>
      <c r="O60" s="19">
        <v>1</v>
      </c>
      <c r="P60" s="19">
        <v>1</v>
      </c>
      <c r="Q60" s="20">
        <v>0</v>
      </c>
      <c r="R60" s="20">
        <v>3000</v>
      </c>
      <c r="S60" s="20">
        <v>3000</v>
      </c>
      <c r="T60" s="20">
        <v>1000</v>
      </c>
      <c r="U60" s="20">
        <v>1000</v>
      </c>
      <c r="V60" s="20">
        <v>1000</v>
      </c>
    </row>
    <row r="61" spans="1:22" ht="97.15" customHeight="1" x14ac:dyDescent="0.25">
      <c r="A61" s="16"/>
      <c r="B61" s="16"/>
      <c r="C61" s="17" t="s">
        <v>172</v>
      </c>
      <c r="D61" s="17" t="s">
        <v>15</v>
      </c>
      <c r="E61" s="17" t="s">
        <v>30</v>
      </c>
      <c r="F61" s="17" t="s">
        <v>43</v>
      </c>
      <c r="G61" s="17" t="s">
        <v>48</v>
      </c>
      <c r="H61" s="17" t="s">
        <v>43</v>
      </c>
      <c r="I61" s="17" t="s">
        <v>44</v>
      </c>
      <c r="J61" s="17" t="s">
        <v>75</v>
      </c>
      <c r="K61" s="16" t="s">
        <v>173</v>
      </c>
      <c r="L61" s="27" t="s">
        <v>175</v>
      </c>
      <c r="M61" s="19">
        <v>1</v>
      </c>
      <c r="N61" s="19">
        <v>1</v>
      </c>
      <c r="O61" s="19">
        <v>1</v>
      </c>
      <c r="P61" s="19">
        <v>1</v>
      </c>
      <c r="Q61" s="20">
        <v>2000</v>
      </c>
      <c r="R61" s="20"/>
      <c r="S61" s="20">
        <v>2000</v>
      </c>
      <c r="T61" s="20">
        <v>2000</v>
      </c>
      <c r="U61" s="20">
        <v>2000</v>
      </c>
      <c r="V61" s="29">
        <v>2000</v>
      </c>
    </row>
    <row r="62" spans="1:22" ht="47.25" x14ac:dyDescent="0.25">
      <c r="A62" s="12" t="s">
        <v>39</v>
      </c>
      <c r="B62" s="12" t="s">
        <v>78</v>
      </c>
      <c r="C62" s="13"/>
      <c r="D62" s="13"/>
      <c r="E62" s="13"/>
      <c r="F62" s="13"/>
      <c r="G62" s="13"/>
      <c r="H62" s="13"/>
      <c r="I62" s="13"/>
      <c r="J62" s="13"/>
      <c r="K62" s="12"/>
      <c r="L62" s="12"/>
      <c r="M62" s="12"/>
      <c r="N62" s="12"/>
      <c r="O62" s="12"/>
      <c r="P62" s="12"/>
      <c r="Q62" s="14"/>
      <c r="R62" s="14"/>
      <c r="S62" s="14"/>
      <c r="T62" s="36"/>
      <c r="U62" s="36"/>
      <c r="V62" s="36"/>
    </row>
    <row r="63" spans="1:22" ht="156" customHeight="1" x14ac:dyDescent="0.25">
      <c r="A63" s="40" t="s">
        <v>81</v>
      </c>
      <c r="B63" s="8"/>
      <c r="C63" s="9"/>
      <c r="D63" s="9" t="s">
        <v>16</v>
      </c>
      <c r="E63" s="9" t="s">
        <v>82</v>
      </c>
      <c r="F63" s="9" t="s">
        <v>82</v>
      </c>
      <c r="G63" s="9" t="s">
        <v>60</v>
      </c>
      <c r="H63" s="9" t="s">
        <v>82</v>
      </c>
      <c r="I63" s="9" t="s">
        <v>44</v>
      </c>
      <c r="J63" s="9" t="s">
        <v>60</v>
      </c>
      <c r="K63" s="8"/>
      <c r="L63" s="11"/>
      <c r="M63" s="11"/>
      <c r="N63" s="11"/>
      <c r="O63" s="11"/>
      <c r="P63" s="11"/>
      <c r="Q63" s="10" t="e">
        <f>Q64+Q68+Q82+Q92</f>
        <v>#REF!</v>
      </c>
      <c r="R63" s="10">
        <f>R64+R68+R82+R92</f>
        <v>167656945.72</v>
      </c>
      <c r="S63" s="10" t="e">
        <f>S64+S68+S82+S92</f>
        <v>#REF!</v>
      </c>
      <c r="T63" s="10">
        <f>T64+T68+T82+T92</f>
        <v>179232858.97999999</v>
      </c>
      <c r="U63" s="10">
        <f>U64+U68+U82+U92</f>
        <v>170491451.47</v>
      </c>
      <c r="V63" s="10">
        <f>V64+V68+V82+V92</f>
        <v>167333411.47</v>
      </c>
    </row>
    <row r="64" spans="1:22" ht="100.5" customHeight="1" x14ac:dyDescent="0.25">
      <c r="A64" s="12" t="s">
        <v>83</v>
      </c>
      <c r="B64" s="12" t="s">
        <v>84</v>
      </c>
      <c r="C64" s="13"/>
      <c r="D64" s="13" t="s">
        <v>16</v>
      </c>
      <c r="E64" s="13" t="s">
        <v>43</v>
      </c>
      <c r="F64" s="13" t="s">
        <v>24</v>
      </c>
      <c r="G64" s="13" t="s">
        <v>60</v>
      </c>
      <c r="H64" s="13" t="s">
        <v>82</v>
      </c>
      <c r="I64" s="13" t="s">
        <v>44</v>
      </c>
      <c r="J64" s="13" t="s">
        <v>146</v>
      </c>
      <c r="K64" s="12"/>
      <c r="L64" s="12"/>
      <c r="M64" s="12"/>
      <c r="N64" s="12"/>
      <c r="O64" s="12"/>
      <c r="P64" s="12"/>
      <c r="Q64" s="14">
        <f>Q65+Q66</f>
        <v>41224045.659999996</v>
      </c>
      <c r="R64" s="14">
        <f>R65+R66</f>
        <v>30561544</v>
      </c>
      <c r="S64" s="14">
        <f>SUM(S65:S67)</f>
        <v>41224045.659999996</v>
      </c>
      <c r="T64" s="14">
        <f>SUM(T65:T66)</f>
        <v>26332000</v>
      </c>
      <c r="U64" s="14">
        <f>SUM(U65:U66)</f>
        <v>16903000</v>
      </c>
      <c r="V64" s="14">
        <f>SUM(V65:V66)</f>
        <v>15628000</v>
      </c>
    </row>
    <row r="65" spans="1:22" ht="102" customHeight="1" x14ac:dyDescent="0.25">
      <c r="A65" s="16"/>
      <c r="B65" s="16"/>
      <c r="C65" s="17" t="s">
        <v>102</v>
      </c>
      <c r="D65" s="17" t="s">
        <v>16</v>
      </c>
      <c r="E65" s="17" t="s">
        <v>43</v>
      </c>
      <c r="F65" s="17" t="s">
        <v>29</v>
      </c>
      <c r="G65" s="17" t="s">
        <v>85</v>
      </c>
      <c r="H65" s="17" t="s">
        <v>57</v>
      </c>
      <c r="I65" s="17" t="s">
        <v>44</v>
      </c>
      <c r="J65" s="17" t="s">
        <v>146</v>
      </c>
      <c r="K65" s="16" t="s">
        <v>103</v>
      </c>
      <c r="L65" s="18" t="s">
        <v>104</v>
      </c>
      <c r="M65" s="12"/>
      <c r="N65" s="12"/>
      <c r="O65" s="12"/>
      <c r="P65" s="12"/>
      <c r="Q65" s="20">
        <v>20453000</v>
      </c>
      <c r="R65" s="20">
        <v>20025793</v>
      </c>
      <c r="S65" s="20">
        <v>20453000</v>
      </c>
      <c r="T65" s="20">
        <v>20968000</v>
      </c>
      <c r="U65" s="20">
        <v>11638000</v>
      </c>
      <c r="V65" s="20">
        <v>10363000</v>
      </c>
    </row>
    <row r="66" spans="1:22" ht="79.900000000000006" customHeight="1" x14ac:dyDescent="0.25">
      <c r="A66" s="16"/>
      <c r="B66" s="18"/>
      <c r="C66" s="17" t="s">
        <v>102</v>
      </c>
      <c r="D66" s="17" t="s">
        <v>16</v>
      </c>
      <c r="E66" s="17" t="s">
        <v>43</v>
      </c>
      <c r="F66" s="17" t="s">
        <v>29</v>
      </c>
      <c r="G66" s="17" t="s">
        <v>86</v>
      </c>
      <c r="H66" s="17" t="s">
        <v>57</v>
      </c>
      <c r="I66" s="17" t="s">
        <v>44</v>
      </c>
      <c r="J66" s="17" t="s">
        <v>146</v>
      </c>
      <c r="K66" s="16" t="s">
        <v>105</v>
      </c>
      <c r="L66" s="18" t="s">
        <v>104</v>
      </c>
      <c r="M66" s="19"/>
      <c r="N66" s="19"/>
      <c r="O66" s="19"/>
      <c r="P66" s="19"/>
      <c r="Q66" s="20">
        <v>20771045.66</v>
      </c>
      <c r="R66" s="20">
        <v>10535751</v>
      </c>
      <c r="S66" s="20">
        <v>20771045.66</v>
      </c>
      <c r="T66" s="20">
        <v>5364000</v>
      </c>
      <c r="U66" s="20">
        <v>5265000</v>
      </c>
      <c r="V66" s="20">
        <v>5265000</v>
      </c>
    </row>
    <row r="67" spans="1:22" ht="82.5" customHeight="1" x14ac:dyDescent="0.25">
      <c r="A67" s="16"/>
      <c r="B67" s="18"/>
      <c r="C67" s="17" t="s">
        <v>102</v>
      </c>
      <c r="D67" s="17" t="s">
        <v>16</v>
      </c>
      <c r="E67" s="17" t="s">
        <v>43</v>
      </c>
      <c r="F67" s="17" t="s">
        <v>33</v>
      </c>
      <c r="G67" s="17" t="s">
        <v>106</v>
      </c>
      <c r="H67" s="17" t="s">
        <v>57</v>
      </c>
      <c r="I67" s="17" t="s">
        <v>44</v>
      </c>
      <c r="J67" s="17" t="s">
        <v>146</v>
      </c>
      <c r="K67" s="16" t="s">
        <v>128</v>
      </c>
      <c r="L67" s="18" t="s">
        <v>104</v>
      </c>
      <c r="M67" s="19"/>
      <c r="N67" s="19"/>
      <c r="O67" s="19"/>
      <c r="P67" s="19"/>
      <c r="Q67" s="39"/>
      <c r="R67" s="39"/>
      <c r="S67" s="39"/>
      <c r="T67" s="20"/>
      <c r="U67" s="20"/>
      <c r="V67" s="20"/>
    </row>
    <row r="68" spans="1:22" ht="1.9" customHeight="1" x14ac:dyDescent="0.25">
      <c r="A68" s="12" t="s">
        <v>83</v>
      </c>
      <c r="B68" s="12" t="s">
        <v>87</v>
      </c>
      <c r="C68" s="13"/>
      <c r="D68" s="13" t="s">
        <v>16</v>
      </c>
      <c r="E68" s="13" t="s">
        <v>43</v>
      </c>
      <c r="F68" s="13" t="s">
        <v>34</v>
      </c>
      <c r="G68" s="13" t="s">
        <v>60</v>
      </c>
      <c r="H68" s="13" t="s">
        <v>82</v>
      </c>
      <c r="I68" s="13" t="s">
        <v>44</v>
      </c>
      <c r="J68" s="13" t="s">
        <v>146</v>
      </c>
      <c r="K68" s="12"/>
      <c r="L68" s="12"/>
      <c r="M68" s="12"/>
      <c r="N68" s="12"/>
      <c r="O68" s="12"/>
      <c r="P68" s="12"/>
      <c r="Q68" s="14">
        <f>Q70+Q72+Q73+Q74+Q76+Q77+Q79+Q78+Q80</f>
        <v>166929747.91</v>
      </c>
      <c r="R68" s="14">
        <f>R70+R73+R74+R76+R77+R78+R79</f>
        <v>50763932.349999994</v>
      </c>
      <c r="S68" s="14">
        <v>167279000</v>
      </c>
      <c r="T68" s="14">
        <f>T70+T72+T73+T74+T75+T76+T77+T78+T79+T80</f>
        <v>13477795.51</v>
      </c>
      <c r="U68" s="14">
        <f>U70+U72+U73+U74+U75+U76+U77+U78+U79+U80</f>
        <v>11375702</v>
      </c>
      <c r="V68" s="14">
        <f>V70+V72+V73+V74+V75+V76+V77+V78+V79+V80</f>
        <v>11897136</v>
      </c>
    </row>
    <row r="69" spans="1:22" x14ac:dyDescent="0.25">
      <c r="A69" s="12"/>
      <c r="B69" s="12"/>
      <c r="C69" s="33"/>
      <c r="D69" s="33"/>
      <c r="E69" s="33"/>
      <c r="F69" s="33"/>
      <c r="G69" s="33"/>
      <c r="H69" s="33"/>
      <c r="I69" s="33"/>
      <c r="J69" s="33"/>
      <c r="K69" s="34"/>
      <c r="L69" s="12"/>
      <c r="M69" s="12"/>
      <c r="N69" s="12"/>
      <c r="O69" s="12"/>
      <c r="P69" s="12"/>
      <c r="Q69" s="35"/>
      <c r="R69" s="35"/>
      <c r="S69" s="35"/>
      <c r="T69" s="14"/>
      <c r="U69" s="14"/>
      <c r="V69" s="14"/>
    </row>
    <row r="70" spans="1:22" ht="54" customHeight="1" x14ac:dyDescent="0.25">
      <c r="A70" s="12"/>
      <c r="B70" s="12"/>
      <c r="C70" s="33" t="s">
        <v>97</v>
      </c>
      <c r="D70" s="33" t="s">
        <v>16</v>
      </c>
      <c r="E70" s="33" t="s">
        <v>43</v>
      </c>
      <c r="F70" s="33" t="s">
        <v>34</v>
      </c>
      <c r="G70" s="33" t="s">
        <v>107</v>
      </c>
      <c r="H70" s="33" t="s">
        <v>57</v>
      </c>
      <c r="I70" s="33" t="s">
        <v>44</v>
      </c>
      <c r="J70" s="33" t="s">
        <v>146</v>
      </c>
      <c r="K70" s="37" t="s">
        <v>108</v>
      </c>
      <c r="L70" s="18" t="s">
        <v>98</v>
      </c>
      <c r="M70" s="12"/>
      <c r="N70" s="12"/>
      <c r="O70" s="12"/>
      <c r="P70" s="12"/>
      <c r="Q70" s="35">
        <v>12170134.83</v>
      </c>
      <c r="R70" s="35">
        <v>1869064.87</v>
      </c>
      <c r="S70" s="35">
        <v>12170134.83</v>
      </c>
      <c r="T70" s="35">
        <v>8599583.5099999998</v>
      </c>
      <c r="U70" s="35">
        <v>8341596</v>
      </c>
      <c r="V70" s="35">
        <v>8341596</v>
      </c>
    </row>
    <row r="71" spans="1:22" x14ac:dyDescent="0.25">
      <c r="A71" s="12"/>
      <c r="B71" s="12"/>
      <c r="C71" s="33"/>
      <c r="D71" s="33"/>
      <c r="E71" s="33"/>
      <c r="F71" s="33"/>
      <c r="G71" s="33"/>
      <c r="H71" s="33"/>
      <c r="I71" s="33"/>
      <c r="J71" s="33"/>
      <c r="K71" s="37"/>
      <c r="L71" s="18"/>
      <c r="M71" s="12"/>
      <c r="N71" s="12"/>
      <c r="O71" s="12"/>
      <c r="P71" s="12"/>
      <c r="Q71" s="35"/>
      <c r="R71" s="35"/>
      <c r="S71" s="35"/>
      <c r="T71" s="35"/>
      <c r="U71" s="35"/>
      <c r="V71" s="35"/>
    </row>
    <row r="72" spans="1:22" ht="52.5" customHeight="1" x14ac:dyDescent="0.25">
      <c r="A72" s="12"/>
      <c r="B72" s="12"/>
      <c r="C72" s="33" t="s">
        <v>97</v>
      </c>
      <c r="D72" s="33" t="s">
        <v>16</v>
      </c>
      <c r="E72" s="33" t="s">
        <v>43</v>
      </c>
      <c r="F72" s="33" t="s">
        <v>34</v>
      </c>
      <c r="G72" s="33" t="s">
        <v>141</v>
      </c>
      <c r="H72" s="33" t="s">
        <v>57</v>
      </c>
      <c r="I72" s="33" t="s">
        <v>44</v>
      </c>
      <c r="J72" s="33" t="s">
        <v>146</v>
      </c>
      <c r="K72" s="37" t="s">
        <v>142</v>
      </c>
      <c r="L72" s="18" t="s">
        <v>98</v>
      </c>
      <c r="M72" s="12"/>
      <c r="N72" s="12"/>
      <c r="O72" s="12"/>
      <c r="P72" s="12"/>
      <c r="Q72" s="35">
        <v>1780782</v>
      </c>
      <c r="R72" s="35"/>
      <c r="S72" s="35">
        <v>1780782</v>
      </c>
      <c r="T72" s="35"/>
      <c r="U72" s="35"/>
      <c r="V72" s="35"/>
    </row>
    <row r="73" spans="1:22" ht="52.5" customHeight="1" x14ac:dyDescent="0.25">
      <c r="A73" s="12"/>
      <c r="B73" s="12"/>
      <c r="C73" s="33" t="s">
        <v>97</v>
      </c>
      <c r="D73" s="33" t="s">
        <v>16</v>
      </c>
      <c r="E73" s="33" t="s">
        <v>43</v>
      </c>
      <c r="F73" s="33" t="s">
        <v>77</v>
      </c>
      <c r="G73" s="33" t="s">
        <v>138</v>
      </c>
      <c r="H73" s="33" t="s">
        <v>57</v>
      </c>
      <c r="I73" s="33" t="s">
        <v>44</v>
      </c>
      <c r="J73" s="33" t="s">
        <v>146</v>
      </c>
      <c r="K73" s="37" t="s">
        <v>139</v>
      </c>
      <c r="L73" s="18" t="s">
        <v>98</v>
      </c>
      <c r="M73" s="12"/>
      <c r="N73" s="12"/>
      <c r="O73" s="12"/>
      <c r="P73" s="12"/>
      <c r="Q73" s="35">
        <v>450000</v>
      </c>
      <c r="R73" s="35">
        <v>450000</v>
      </c>
      <c r="S73" s="35">
        <v>450000</v>
      </c>
      <c r="T73" s="35"/>
      <c r="U73" s="35"/>
      <c r="V73" s="35"/>
    </row>
    <row r="74" spans="1:22" ht="2.25" customHeight="1" x14ac:dyDescent="0.25">
      <c r="A74" s="12"/>
      <c r="B74" s="12"/>
      <c r="C74" s="33" t="s">
        <v>97</v>
      </c>
      <c r="D74" s="33" t="s">
        <v>16</v>
      </c>
      <c r="E74" s="33" t="s">
        <v>43</v>
      </c>
      <c r="F74" s="33" t="s">
        <v>77</v>
      </c>
      <c r="G74" s="33" t="s">
        <v>132</v>
      </c>
      <c r="H74" s="33" t="s">
        <v>57</v>
      </c>
      <c r="I74" s="33" t="s">
        <v>44</v>
      </c>
      <c r="J74" s="33" t="s">
        <v>146</v>
      </c>
      <c r="K74" s="34" t="s">
        <v>133</v>
      </c>
      <c r="L74" s="18" t="s">
        <v>98</v>
      </c>
      <c r="M74" s="12"/>
      <c r="N74" s="12"/>
      <c r="O74" s="12"/>
      <c r="P74" s="12"/>
      <c r="Q74" s="35">
        <v>33891</v>
      </c>
      <c r="R74" s="35">
        <v>33891</v>
      </c>
      <c r="S74" s="35">
        <v>33891</v>
      </c>
      <c r="T74" s="35"/>
      <c r="U74" s="35"/>
      <c r="V74" s="35"/>
    </row>
    <row r="75" spans="1:22" ht="30.75" customHeight="1" x14ac:dyDescent="0.25">
      <c r="A75" s="12"/>
      <c r="B75" s="12"/>
      <c r="C75" s="33" t="s">
        <v>129</v>
      </c>
      <c r="D75" s="33" t="s">
        <v>16</v>
      </c>
      <c r="E75" s="33" t="s">
        <v>43</v>
      </c>
      <c r="F75" s="33" t="s">
        <v>77</v>
      </c>
      <c r="G75" s="33" t="s">
        <v>185</v>
      </c>
      <c r="H75" s="33" t="s">
        <v>57</v>
      </c>
      <c r="I75" s="33" t="s">
        <v>44</v>
      </c>
      <c r="J75" s="33" t="s">
        <v>146</v>
      </c>
      <c r="K75" s="34" t="s">
        <v>187</v>
      </c>
      <c r="L75" s="18" t="s">
        <v>98</v>
      </c>
      <c r="M75" s="12"/>
      <c r="N75" s="12"/>
      <c r="O75" s="12"/>
      <c r="P75" s="12"/>
      <c r="Q75" s="35"/>
      <c r="R75" s="35"/>
      <c r="S75" s="35"/>
      <c r="T75" s="35">
        <v>1865200</v>
      </c>
      <c r="U75" s="35"/>
      <c r="V75" s="35"/>
    </row>
    <row r="76" spans="1:22" ht="60" customHeight="1" x14ac:dyDescent="0.25">
      <c r="A76" s="12"/>
      <c r="B76" s="12"/>
      <c r="C76" s="33" t="s">
        <v>129</v>
      </c>
      <c r="D76" s="33" t="s">
        <v>16</v>
      </c>
      <c r="E76" s="33" t="s">
        <v>43</v>
      </c>
      <c r="F76" s="33" t="s">
        <v>77</v>
      </c>
      <c r="G76" s="33" t="s">
        <v>186</v>
      </c>
      <c r="H76" s="33" t="s">
        <v>57</v>
      </c>
      <c r="I76" s="33" t="s">
        <v>44</v>
      </c>
      <c r="J76" s="33" t="s">
        <v>146</v>
      </c>
      <c r="K76" s="34" t="s">
        <v>188</v>
      </c>
      <c r="L76" s="18" t="s">
        <v>136</v>
      </c>
      <c r="M76" s="12"/>
      <c r="N76" s="12"/>
      <c r="O76" s="12"/>
      <c r="P76" s="12"/>
      <c r="Q76" s="35">
        <v>129395631.43000001</v>
      </c>
      <c r="R76" s="35">
        <v>38798156.479999997</v>
      </c>
      <c r="S76" s="35">
        <v>129395631.43000001</v>
      </c>
      <c r="T76" s="35">
        <v>0</v>
      </c>
      <c r="U76" s="35">
        <v>0</v>
      </c>
      <c r="V76" s="35"/>
    </row>
    <row r="77" spans="1:22" ht="99.75" customHeight="1" x14ac:dyDescent="0.25">
      <c r="A77" s="12"/>
      <c r="B77" s="12"/>
      <c r="C77" s="33" t="s">
        <v>134</v>
      </c>
      <c r="D77" s="33" t="s">
        <v>16</v>
      </c>
      <c r="E77" s="33" t="s">
        <v>43</v>
      </c>
      <c r="F77" s="33" t="s">
        <v>77</v>
      </c>
      <c r="G77" s="33" t="s">
        <v>176</v>
      </c>
      <c r="H77" s="33" t="s">
        <v>57</v>
      </c>
      <c r="I77" s="33" t="s">
        <v>44</v>
      </c>
      <c r="J77" s="33" t="s">
        <v>146</v>
      </c>
      <c r="K77" s="34" t="s">
        <v>203</v>
      </c>
      <c r="L77" s="18" t="s">
        <v>135</v>
      </c>
      <c r="M77" s="12"/>
      <c r="N77" s="12"/>
      <c r="O77" s="12"/>
      <c r="P77" s="12"/>
      <c r="Q77" s="35">
        <v>1816975.23</v>
      </c>
      <c r="R77" s="35">
        <v>1271886</v>
      </c>
      <c r="S77" s="35">
        <v>1816975.23</v>
      </c>
      <c r="T77" s="35">
        <v>875517</v>
      </c>
      <c r="U77" s="35">
        <v>910506</v>
      </c>
      <c r="V77" s="35">
        <v>946940</v>
      </c>
    </row>
    <row r="78" spans="1:22" ht="0.75" customHeight="1" x14ac:dyDescent="0.25">
      <c r="A78" s="12"/>
      <c r="B78" s="12"/>
      <c r="C78" s="33" t="s">
        <v>97</v>
      </c>
      <c r="D78" s="33" t="s">
        <v>16</v>
      </c>
      <c r="E78" s="33" t="s">
        <v>43</v>
      </c>
      <c r="F78" s="33" t="s">
        <v>117</v>
      </c>
      <c r="G78" s="33" t="s">
        <v>106</v>
      </c>
      <c r="H78" s="33" t="s">
        <v>57</v>
      </c>
      <c r="I78" s="33" t="s">
        <v>44</v>
      </c>
      <c r="J78" s="33" t="s">
        <v>146</v>
      </c>
      <c r="K78" s="26" t="s">
        <v>184</v>
      </c>
      <c r="L78" s="18" t="s">
        <v>98</v>
      </c>
      <c r="M78" s="12"/>
      <c r="N78" s="12"/>
      <c r="O78" s="12"/>
      <c r="P78" s="12"/>
      <c r="Q78" s="35">
        <v>20719200</v>
      </c>
      <c r="R78" s="35">
        <v>8012200</v>
      </c>
      <c r="S78" s="35">
        <v>20719200</v>
      </c>
      <c r="T78" s="35">
        <v>1953895</v>
      </c>
      <c r="U78" s="35">
        <v>1940000</v>
      </c>
      <c r="V78" s="35">
        <v>2425000</v>
      </c>
    </row>
    <row r="79" spans="1:22" ht="65.25" customHeight="1" x14ac:dyDescent="0.25">
      <c r="A79" s="16"/>
      <c r="B79" s="16"/>
      <c r="C79" s="17" t="s">
        <v>134</v>
      </c>
      <c r="D79" s="17" t="s">
        <v>16</v>
      </c>
      <c r="E79" s="17" t="s">
        <v>43</v>
      </c>
      <c r="F79" s="25" t="s">
        <v>117</v>
      </c>
      <c r="G79" s="25" t="s">
        <v>106</v>
      </c>
      <c r="H79" s="17" t="s">
        <v>57</v>
      </c>
      <c r="I79" s="17" t="s">
        <v>44</v>
      </c>
      <c r="J79" s="17" t="s">
        <v>146</v>
      </c>
      <c r="K79" s="41" t="s">
        <v>184</v>
      </c>
      <c r="L79" s="18" t="s">
        <v>135</v>
      </c>
      <c r="M79" s="12"/>
      <c r="N79" s="12"/>
      <c r="O79" s="12"/>
      <c r="P79" s="12"/>
      <c r="Q79" s="20">
        <v>333713</v>
      </c>
      <c r="R79" s="20">
        <v>328734</v>
      </c>
      <c r="S79" s="20">
        <v>333713</v>
      </c>
      <c r="T79" s="20">
        <v>183600</v>
      </c>
      <c r="U79" s="20">
        <v>183600</v>
      </c>
      <c r="V79" s="20">
        <v>183600</v>
      </c>
    </row>
    <row r="80" spans="1:22" ht="65.25" customHeight="1" x14ac:dyDescent="0.25">
      <c r="A80" s="16"/>
      <c r="B80" s="16"/>
      <c r="C80" s="17" t="s">
        <v>129</v>
      </c>
      <c r="D80" s="17" t="s">
        <v>16</v>
      </c>
      <c r="E80" s="17" t="s">
        <v>43</v>
      </c>
      <c r="F80" s="25" t="s">
        <v>117</v>
      </c>
      <c r="G80" s="25" t="s">
        <v>106</v>
      </c>
      <c r="H80" s="17" t="s">
        <v>57</v>
      </c>
      <c r="I80" s="17" t="s">
        <v>44</v>
      </c>
      <c r="J80" s="17" t="s">
        <v>146</v>
      </c>
      <c r="K80" s="41" t="s">
        <v>184</v>
      </c>
      <c r="L80" s="18" t="s">
        <v>136</v>
      </c>
      <c r="M80" s="12"/>
      <c r="N80" s="12"/>
      <c r="O80" s="12"/>
      <c r="P80" s="12"/>
      <c r="Q80" s="20">
        <v>229420.42</v>
      </c>
      <c r="R80" s="20"/>
      <c r="S80" s="20">
        <v>229420.42</v>
      </c>
      <c r="T80" s="20"/>
      <c r="U80" s="20"/>
      <c r="V80" s="20"/>
    </row>
    <row r="81" spans="1:22" ht="65.25" customHeight="1" x14ac:dyDescent="0.25">
      <c r="A81" s="16"/>
      <c r="B81" s="16"/>
      <c r="C81" s="17" t="s">
        <v>134</v>
      </c>
      <c r="D81" s="17" t="s">
        <v>16</v>
      </c>
      <c r="E81" s="17" t="s">
        <v>43</v>
      </c>
      <c r="F81" s="25" t="s">
        <v>34</v>
      </c>
      <c r="G81" s="25" t="s">
        <v>216</v>
      </c>
      <c r="H81" s="17" t="s">
        <v>57</v>
      </c>
      <c r="I81" s="17" t="s">
        <v>44</v>
      </c>
      <c r="J81" s="17" t="s">
        <v>45</v>
      </c>
      <c r="K81" s="41" t="s">
        <v>217</v>
      </c>
      <c r="L81" s="18" t="s">
        <v>135</v>
      </c>
      <c r="M81" s="12"/>
      <c r="N81" s="12"/>
      <c r="O81" s="12"/>
      <c r="P81" s="12"/>
      <c r="Q81" s="20"/>
      <c r="R81" s="20"/>
      <c r="S81" s="20"/>
      <c r="T81" s="20"/>
      <c r="U81" s="20"/>
      <c r="V81" s="20"/>
    </row>
    <row r="82" spans="1:22" ht="65.25" customHeight="1" x14ac:dyDescent="0.25">
      <c r="A82" s="12" t="s">
        <v>83</v>
      </c>
      <c r="B82" s="12" t="s">
        <v>88</v>
      </c>
      <c r="C82" s="13"/>
      <c r="D82" s="13" t="s">
        <v>16</v>
      </c>
      <c r="E82" s="13" t="s">
        <v>43</v>
      </c>
      <c r="F82" s="23" t="s">
        <v>109</v>
      </c>
      <c r="G82" s="23" t="s">
        <v>60</v>
      </c>
      <c r="H82" s="13" t="s">
        <v>82</v>
      </c>
      <c r="I82" s="13" t="s">
        <v>44</v>
      </c>
      <c r="J82" s="13" t="s">
        <v>146</v>
      </c>
      <c r="K82" s="42"/>
      <c r="L82" s="15"/>
      <c r="M82" s="15"/>
      <c r="N82" s="15"/>
      <c r="O82" s="15"/>
      <c r="P82" s="15"/>
      <c r="Q82" s="14">
        <v>115696301.55</v>
      </c>
      <c r="R82" s="14">
        <f>R83+R84+R85+R86+R87+R88+R90</f>
        <v>78432434.439999998</v>
      </c>
      <c r="S82" s="14">
        <v>119739500</v>
      </c>
      <c r="T82" s="14">
        <f>T83+T84+T85+T86+T87+T90</f>
        <v>136967842.47</v>
      </c>
      <c r="U82" s="14">
        <f>U83+U84+U85+U86+U87+U90</f>
        <v>139676916.47</v>
      </c>
      <c r="V82" s="14">
        <f>V83+V84+V85+V86+V87+V90</f>
        <v>137212916.47</v>
      </c>
    </row>
    <row r="83" spans="1:22" ht="65.25" customHeight="1" x14ac:dyDescent="0.25">
      <c r="A83" s="12"/>
      <c r="B83" s="12"/>
      <c r="C83" s="33" t="s">
        <v>97</v>
      </c>
      <c r="D83" s="33" t="s">
        <v>16</v>
      </c>
      <c r="E83" s="33" t="s">
        <v>43</v>
      </c>
      <c r="F83" s="43" t="s">
        <v>109</v>
      </c>
      <c r="G83" s="43" t="s">
        <v>111</v>
      </c>
      <c r="H83" s="33" t="s">
        <v>57</v>
      </c>
      <c r="I83" s="33" t="s">
        <v>44</v>
      </c>
      <c r="J83" s="33" t="s">
        <v>146</v>
      </c>
      <c r="K83" s="26" t="s">
        <v>189</v>
      </c>
      <c r="L83" s="18" t="s">
        <v>98</v>
      </c>
      <c r="M83" s="15"/>
      <c r="N83" s="15"/>
      <c r="O83" s="15"/>
      <c r="P83" s="15"/>
      <c r="Q83" s="35">
        <v>5937385.5499999998</v>
      </c>
      <c r="R83" s="49">
        <v>3461516.29</v>
      </c>
      <c r="S83" s="35">
        <v>5937385.5499999998</v>
      </c>
      <c r="T83" s="35">
        <v>6158128.2999999998</v>
      </c>
      <c r="U83" s="35">
        <v>6278428.2999999998</v>
      </c>
      <c r="V83" s="35">
        <v>6403328.2999999998</v>
      </c>
    </row>
    <row r="84" spans="1:22" ht="65.25" customHeight="1" x14ac:dyDescent="0.25">
      <c r="A84" s="12"/>
      <c r="B84" s="12"/>
      <c r="C84" s="33" t="s">
        <v>102</v>
      </c>
      <c r="D84" s="33" t="s">
        <v>16</v>
      </c>
      <c r="E84" s="33" t="s">
        <v>43</v>
      </c>
      <c r="F84" s="43" t="s">
        <v>109</v>
      </c>
      <c r="G84" s="43" t="s">
        <v>111</v>
      </c>
      <c r="H84" s="33" t="s">
        <v>57</v>
      </c>
      <c r="I84" s="33" t="s">
        <v>44</v>
      </c>
      <c r="J84" s="33" t="s">
        <v>146</v>
      </c>
      <c r="K84" s="26" t="s">
        <v>189</v>
      </c>
      <c r="L84" s="18" t="s">
        <v>98</v>
      </c>
      <c r="M84" s="15"/>
      <c r="N84" s="15"/>
      <c r="O84" s="15"/>
      <c r="P84" s="15"/>
      <c r="Q84" s="35">
        <v>359000</v>
      </c>
      <c r="R84" s="49">
        <v>299170</v>
      </c>
      <c r="S84" s="35">
        <v>359000</v>
      </c>
      <c r="T84" s="35">
        <v>371100</v>
      </c>
      <c r="U84" s="35">
        <v>371100</v>
      </c>
      <c r="V84" s="35">
        <v>371100</v>
      </c>
    </row>
    <row r="85" spans="1:22" ht="65.25" customHeight="1" x14ac:dyDescent="0.25">
      <c r="A85" s="12"/>
      <c r="B85" s="12"/>
      <c r="C85" s="33" t="s">
        <v>134</v>
      </c>
      <c r="D85" s="33" t="s">
        <v>16</v>
      </c>
      <c r="E85" s="33" t="s">
        <v>43</v>
      </c>
      <c r="F85" s="43" t="s">
        <v>109</v>
      </c>
      <c r="G85" s="43" t="s">
        <v>111</v>
      </c>
      <c r="H85" s="33" t="s">
        <v>57</v>
      </c>
      <c r="I85" s="33" t="s">
        <v>44</v>
      </c>
      <c r="J85" s="33" t="s">
        <v>146</v>
      </c>
      <c r="K85" s="26" t="s">
        <v>189</v>
      </c>
      <c r="L85" s="18" t="s">
        <v>135</v>
      </c>
      <c r="M85" s="15"/>
      <c r="N85" s="15"/>
      <c r="O85" s="15"/>
      <c r="P85" s="15"/>
      <c r="Q85" s="49">
        <v>83950253</v>
      </c>
      <c r="R85" s="49">
        <v>67252383.049999997</v>
      </c>
      <c r="S85" s="35">
        <v>83950253</v>
      </c>
      <c r="T85" s="35">
        <v>102221352</v>
      </c>
      <c r="U85" s="35">
        <v>102221352</v>
      </c>
      <c r="V85" s="35">
        <v>102221352</v>
      </c>
    </row>
    <row r="86" spans="1:22" ht="90.75" customHeight="1" x14ac:dyDescent="0.25">
      <c r="A86" s="12"/>
      <c r="B86" s="12"/>
      <c r="C86" s="33" t="s">
        <v>134</v>
      </c>
      <c r="D86" s="33" t="s">
        <v>16</v>
      </c>
      <c r="E86" s="33" t="s">
        <v>43</v>
      </c>
      <c r="F86" s="43" t="s">
        <v>109</v>
      </c>
      <c r="G86" s="43" t="s">
        <v>112</v>
      </c>
      <c r="H86" s="33" t="s">
        <v>57</v>
      </c>
      <c r="I86" s="33" t="s">
        <v>44</v>
      </c>
      <c r="J86" s="33" t="s">
        <v>146</v>
      </c>
      <c r="K86" s="26" t="s">
        <v>113</v>
      </c>
      <c r="L86" s="18" t="s">
        <v>135</v>
      </c>
      <c r="M86" s="15"/>
      <c r="N86" s="15"/>
      <c r="O86" s="15"/>
      <c r="P86" s="15"/>
      <c r="Q86" s="49">
        <v>555455</v>
      </c>
      <c r="R86" s="49">
        <v>172157.1</v>
      </c>
      <c r="S86" s="35">
        <v>555455</v>
      </c>
      <c r="T86" s="35">
        <v>550368</v>
      </c>
      <c r="U86" s="35">
        <v>550368</v>
      </c>
      <c r="V86" s="35">
        <v>550368</v>
      </c>
    </row>
    <row r="87" spans="1:22" ht="75.75" customHeight="1" x14ac:dyDescent="0.25">
      <c r="A87" s="26"/>
      <c r="B87" s="26"/>
      <c r="C87" s="25" t="s">
        <v>97</v>
      </c>
      <c r="D87" s="25" t="s">
        <v>16</v>
      </c>
      <c r="E87" s="25" t="s">
        <v>43</v>
      </c>
      <c r="F87" s="25" t="s">
        <v>118</v>
      </c>
      <c r="G87" s="25" t="s">
        <v>121</v>
      </c>
      <c r="H87" s="25" t="s">
        <v>57</v>
      </c>
      <c r="I87" s="25" t="s">
        <v>60</v>
      </c>
      <c r="J87" s="25" t="s">
        <v>146</v>
      </c>
      <c r="K87" s="44" t="s">
        <v>114</v>
      </c>
      <c r="L87" s="27" t="s">
        <v>98</v>
      </c>
      <c r="M87" s="45"/>
      <c r="N87" s="45"/>
      <c r="O87" s="45"/>
      <c r="P87" s="45"/>
      <c r="Q87" s="1">
        <v>24891834</v>
      </c>
      <c r="R87" s="1">
        <v>7244834</v>
      </c>
      <c r="S87" s="20">
        <v>24891834</v>
      </c>
      <c r="T87" s="20">
        <v>27664048.170000002</v>
      </c>
      <c r="U87" s="20">
        <v>30232669.170000002</v>
      </c>
      <c r="V87" s="20">
        <v>27664048.170000002</v>
      </c>
    </row>
    <row r="88" spans="1:22" ht="75.75" customHeight="1" x14ac:dyDescent="0.25">
      <c r="A88" s="12"/>
      <c r="B88" s="12"/>
      <c r="C88" s="33" t="s">
        <v>97</v>
      </c>
      <c r="D88" s="33" t="s">
        <v>16</v>
      </c>
      <c r="E88" s="33" t="s">
        <v>43</v>
      </c>
      <c r="F88" s="43" t="s">
        <v>118</v>
      </c>
      <c r="G88" s="43" t="s">
        <v>120</v>
      </c>
      <c r="H88" s="33" t="s">
        <v>57</v>
      </c>
      <c r="I88" s="33" t="s">
        <v>44</v>
      </c>
      <c r="J88" s="33" t="s">
        <v>146</v>
      </c>
      <c r="K88" s="16" t="s">
        <v>180</v>
      </c>
      <c r="L88" s="18" t="s">
        <v>98</v>
      </c>
      <c r="M88" s="15"/>
      <c r="N88" s="15"/>
      <c r="O88" s="15"/>
      <c r="P88" s="15"/>
      <c r="Q88" s="49"/>
      <c r="R88" s="49"/>
      <c r="S88" s="35"/>
      <c r="T88" s="35"/>
      <c r="U88" s="35"/>
      <c r="V88" s="35"/>
    </row>
    <row r="89" spans="1:22" ht="1.5" customHeight="1" x14ac:dyDescent="0.25">
      <c r="A89" s="12"/>
      <c r="B89" s="12"/>
      <c r="C89" s="17" t="s">
        <v>97</v>
      </c>
      <c r="D89" s="17" t="s">
        <v>16</v>
      </c>
      <c r="E89" s="17" t="s">
        <v>43</v>
      </c>
      <c r="F89" s="25" t="s">
        <v>118</v>
      </c>
      <c r="G89" s="25" t="s">
        <v>54</v>
      </c>
      <c r="H89" s="17" t="s">
        <v>57</v>
      </c>
      <c r="I89" s="17" t="s">
        <v>44</v>
      </c>
      <c r="J89" s="17" t="s">
        <v>146</v>
      </c>
      <c r="K89" s="16" t="s">
        <v>110</v>
      </c>
      <c r="L89" s="18" t="s">
        <v>98</v>
      </c>
      <c r="M89" s="15"/>
      <c r="N89" s="15"/>
      <c r="O89" s="15"/>
      <c r="P89" s="15"/>
      <c r="Q89" s="49"/>
      <c r="R89" s="49"/>
      <c r="S89" s="35"/>
      <c r="T89" s="35"/>
      <c r="U89" s="35"/>
      <c r="V89" s="35"/>
    </row>
    <row r="90" spans="1:22" ht="1.5" customHeight="1" x14ac:dyDescent="0.25">
      <c r="A90" s="16"/>
      <c r="B90" s="16"/>
      <c r="C90" s="17" t="s">
        <v>97</v>
      </c>
      <c r="D90" s="17" t="s">
        <v>16</v>
      </c>
      <c r="E90" s="17" t="s">
        <v>43</v>
      </c>
      <c r="F90" s="25" t="s">
        <v>118</v>
      </c>
      <c r="G90" s="25" t="s">
        <v>55</v>
      </c>
      <c r="H90" s="17" t="s">
        <v>57</v>
      </c>
      <c r="I90" s="17" t="s">
        <v>44</v>
      </c>
      <c r="J90" s="17" t="s">
        <v>146</v>
      </c>
      <c r="K90" s="26" t="s">
        <v>119</v>
      </c>
      <c r="L90" s="18" t="s">
        <v>98</v>
      </c>
      <c r="M90" s="19"/>
      <c r="N90" s="19"/>
      <c r="O90" s="19"/>
      <c r="P90" s="19"/>
      <c r="Q90" s="1">
        <v>2374</v>
      </c>
      <c r="R90" s="1">
        <v>2374</v>
      </c>
      <c r="S90" s="20">
        <v>2374</v>
      </c>
      <c r="T90" s="20">
        <v>2846</v>
      </c>
      <c r="U90" s="20">
        <v>22999</v>
      </c>
      <c r="V90" s="20">
        <v>2720</v>
      </c>
    </row>
    <row r="91" spans="1:22" ht="77.25" customHeight="1" x14ac:dyDescent="0.25">
      <c r="A91" s="16"/>
      <c r="B91" s="16"/>
      <c r="C91" s="17"/>
      <c r="D91" s="17"/>
      <c r="E91" s="17"/>
      <c r="F91" s="25"/>
      <c r="G91" s="25"/>
      <c r="H91" s="17"/>
      <c r="I91" s="17"/>
      <c r="J91" s="17"/>
      <c r="K91" s="26"/>
      <c r="L91" s="18"/>
      <c r="M91" s="19"/>
      <c r="N91" s="19"/>
      <c r="O91" s="19"/>
      <c r="P91" s="19"/>
      <c r="Q91" s="1"/>
      <c r="R91" s="1"/>
      <c r="S91" s="20"/>
      <c r="T91" s="20"/>
      <c r="U91" s="20"/>
      <c r="V91" s="20"/>
    </row>
    <row r="92" spans="1:22" ht="1.5" customHeight="1" x14ac:dyDescent="0.25">
      <c r="A92" s="16"/>
      <c r="B92" s="12" t="s">
        <v>89</v>
      </c>
      <c r="C92" s="13"/>
      <c r="D92" s="13" t="s">
        <v>16</v>
      </c>
      <c r="E92" s="13" t="s">
        <v>43</v>
      </c>
      <c r="F92" s="23" t="s">
        <v>90</v>
      </c>
      <c r="G92" s="23" t="s">
        <v>60</v>
      </c>
      <c r="H92" s="13" t="s">
        <v>82</v>
      </c>
      <c r="I92" s="13" t="s">
        <v>44</v>
      </c>
      <c r="J92" s="13" t="s">
        <v>146</v>
      </c>
      <c r="K92" s="12"/>
      <c r="L92" s="12"/>
      <c r="M92" s="12"/>
      <c r="N92" s="12"/>
      <c r="O92" s="12"/>
      <c r="P92" s="12"/>
      <c r="Q92" s="50" t="e">
        <f>Q93+Q94+#REF!+Q95+Q96+Q97+Q99</f>
        <v>#REF!</v>
      </c>
      <c r="R92" s="50">
        <f>R93+R94+R95+R96+R97+R99</f>
        <v>7899034.9299999997</v>
      </c>
      <c r="S92" s="50" t="e">
        <f>S93+S94+#REF!+S95+S96+S97+S99</f>
        <v>#REF!</v>
      </c>
      <c r="T92" s="14">
        <f>T93+T94</f>
        <v>2455221</v>
      </c>
      <c r="U92" s="14">
        <f>U93+U94</f>
        <v>2535833</v>
      </c>
      <c r="V92" s="14">
        <f>V93+V94</f>
        <v>2595359</v>
      </c>
    </row>
    <row r="93" spans="1:22" ht="77.25" customHeight="1" x14ac:dyDescent="0.25">
      <c r="A93" s="12" t="s">
        <v>83</v>
      </c>
      <c r="B93" s="16"/>
      <c r="C93" s="17" t="s">
        <v>97</v>
      </c>
      <c r="D93" s="17" t="s">
        <v>16</v>
      </c>
      <c r="E93" s="17" t="s">
        <v>43</v>
      </c>
      <c r="F93" s="25" t="s">
        <v>90</v>
      </c>
      <c r="G93" s="25" t="s">
        <v>115</v>
      </c>
      <c r="H93" s="17" t="s">
        <v>57</v>
      </c>
      <c r="I93" s="17" t="s">
        <v>44</v>
      </c>
      <c r="J93" s="17" t="s">
        <v>146</v>
      </c>
      <c r="K93" s="26" t="s">
        <v>182</v>
      </c>
      <c r="L93" s="18" t="s">
        <v>98</v>
      </c>
      <c r="M93" s="45"/>
      <c r="N93" s="45"/>
      <c r="O93" s="45"/>
      <c r="P93" s="45"/>
      <c r="Q93" s="20">
        <v>1772537</v>
      </c>
      <c r="R93" s="20">
        <v>1022760.44</v>
      </c>
      <c r="S93" s="20">
        <v>1772537</v>
      </c>
      <c r="T93" s="20">
        <v>2064487</v>
      </c>
      <c r="U93" s="20">
        <v>2107383</v>
      </c>
      <c r="V93" s="20">
        <v>2151303</v>
      </c>
    </row>
    <row r="94" spans="1:22" ht="1.5" customHeight="1" x14ac:dyDescent="0.25">
      <c r="A94" s="12"/>
      <c r="B94" s="16"/>
      <c r="C94" s="17" t="s">
        <v>97</v>
      </c>
      <c r="D94" s="17" t="s">
        <v>16</v>
      </c>
      <c r="E94" s="17" t="s">
        <v>43</v>
      </c>
      <c r="F94" s="25" t="s">
        <v>122</v>
      </c>
      <c r="G94" s="25" t="s">
        <v>106</v>
      </c>
      <c r="H94" s="17" t="s">
        <v>57</v>
      </c>
      <c r="I94" s="17" t="s">
        <v>44</v>
      </c>
      <c r="J94" s="17" t="s">
        <v>146</v>
      </c>
      <c r="K94" s="26" t="s">
        <v>143</v>
      </c>
      <c r="L94" s="18" t="s">
        <v>98</v>
      </c>
      <c r="M94" s="45"/>
      <c r="N94" s="45"/>
      <c r="O94" s="45"/>
      <c r="P94" s="45"/>
      <c r="Q94" s="20">
        <v>26196632.34</v>
      </c>
      <c r="R94" s="20">
        <v>241502.49</v>
      </c>
      <c r="S94" s="20">
        <v>26196632.34</v>
      </c>
      <c r="T94" s="20">
        <v>390734</v>
      </c>
      <c r="U94" s="20">
        <v>428450</v>
      </c>
      <c r="V94" s="20">
        <v>444056</v>
      </c>
    </row>
    <row r="95" spans="1:22" ht="24" customHeight="1" x14ac:dyDescent="0.25">
      <c r="A95" s="16"/>
      <c r="B95" s="16"/>
      <c r="C95" s="17" t="s">
        <v>134</v>
      </c>
      <c r="D95" s="17" t="s">
        <v>16</v>
      </c>
      <c r="E95" s="17" t="s">
        <v>43</v>
      </c>
      <c r="F95" s="25" t="s">
        <v>177</v>
      </c>
      <c r="G95" s="25" t="s">
        <v>178</v>
      </c>
      <c r="H95" s="17" t="s">
        <v>57</v>
      </c>
      <c r="I95" s="17" t="s">
        <v>44</v>
      </c>
      <c r="J95" s="17" t="s">
        <v>146</v>
      </c>
      <c r="K95" s="26" t="s">
        <v>179</v>
      </c>
      <c r="L95" s="18" t="s">
        <v>135</v>
      </c>
      <c r="M95" s="45"/>
      <c r="N95" s="45"/>
      <c r="O95" s="45"/>
      <c r="P95" s="45"/>
      <c r="Q95" s="20">
        <v>8749440</v>
      </c>
      <c r="R95" s="20">
        <v>5736471.2400000002</v>
      </c>
      <c r="S95" s="20">
        <v>8749440</v>
      </c>
      <c r="T95" s="20"/>
      <c r="U95" s="20"/>
      <c r="V95" s="20"/>
    </row>
    <row r="96" spans="1:22" ht="94.5" x14ac:dyDescent="0.25">
      <c r="A96" s="16"/>
      <c r="B96" s="12" t="s">
        <v>116</v>
      </c>
      <c r="C96" s="33" t="s">
        <v>134</v>
      </c>
      <c r="D96" s="33" t="s">
        <v>16</v>
      </c>
      <c r="E96" s="33" t="s">
        <v>43</v>
      </c>
      <c r="F96" s="43" t="s">
        <v>177</v>
      </c>
      <c r="G96" s="43" t="s">
        <v>58</v>
      </c>
      <c r="H96" s="33" t="s">
        <v>57</v>
      </c>
      <c r="I96" s="33" t="s">
        <v>44</v>
      </c>
      <c r="J96" s="33" t="s">
        <v>146</v>
      </c>
      <c r="K96" s="34" t="s">
        <v>229</v>
      </c>
      <c r="L96" s="18" t="s">
        <v>104</v>
      </c>
      <c r="M96" s="12"/>
      <c r="N96" s="12"/>
      <c r="O96" s="12"/>
      <c r="P96" s="12"/>
      <c r="Q96" s="35">
        <v>78120</v>
      </c>
      <c r="R96" s="35">
        <v>19500</v>
      </c>
      <c r="S96" s="35">
        <v>78120</v>
      </c>
      <c r="T96" s="14"/>
      <c r="U96" s="14"/>
      <c r="V96" s="14"/>
    </row>
    <row r="97" spans="1:22" ht="49.5" customHeight="1" x14ac:dyDescent="0.25">
      <c r="A97" s="16"/>
      <c r="B97" s="12"/>
      <c r="C97" s="33" t="s">
        <v>134</v>
      </c>
      <c r="D97" s="33" t="s">
        <v>16</v>
      </c>
      <c r="E97" s="33" t="s">
        <v>43</v>
      </c>
      <c r="F97" s="43" t="s">
        <v>177</v>
      </c>
      <c r="G97" s="43" t="s">
        <v>204</v>
      </c>
      <c r="H97" s="33" t="s">
        <v>57</v>
      </c>
      <c r="I97" s="33" t="s">
        <v>44</v>
      </c>
      <c r="J97" s="33" t="s">
        <v>146</v>
      </c>
      <c r="K97" s="34" t="s">
        <v>205</v>
      </c>
      <c r="L97" s="18" t="s">
        <v>135</v>
      </c>
      <c r="M97" s="12"/>
      <c r="N97" s="12"/>
      <c r="O97" s="12"/>
      <c r="P97" s="12"/>
      <c r="Q97" s="35">
        <v>463940.6</v>
      </c>
      <c r="R97" s="35">
        <v>355767.76</v>
      </c>
      <c r="S97" s="35">
        <v>463940.6</v>
      </c>
      <c r="T97" s="35"/>
      <c r="U97" s="35"/>
      <c r="V97" s="35"/>
    </row>
    <row r="98" spans="1:22" ht="78.75" x14ac:dyDescent="0.25">
      <c r="A98" s="16"/>
      <c r="B98" s="12"/>
      <c r="C98" s="33"/>
      <c r="D98" s="33"/>
      <c r="E98" s="33"/>
      <c r="F98" s="43"/>
      <c r="G98" s="43"/>
      <c r="H98" s="33"/>
      <c r="I98" s="33"/>
      <c r="J98" s="33"/>
      <c r="K98" s="12" t="s">
        <v>195</v>
      </c>
      <c r="L98" s="18"/>
      <c r="M98" s="12"/>
      <c r="N98" s="12"/>
      <c r="O98" s="12"/>
      <c r="P98" s="12"/>
      <c r="Q98" s="35"/>
      <c r="R98" s="35"/>
      <c r="S98" s="35"/>
      <c r="T98" s="14"/>
      <c r="U98" s="14"/>
      <c r="V98" s="14"/>
    </row>
    <row r="99" spans="1:22" ht="144" customHeight="1" x14ac:dyDescent="0.25">
      <c r="A99" s="16"/>
      <c r="B99" s="12"/>
      <c r="C99" s="33" t="s">
        <v>134</v>
      </c>
      <c r="D99" s="33" t="s">
        <v>16</v>
      </c>
      <c r="E99" s="33" t="s">
        <v>43</v>
      </c>
      <c r="F99" s="43" t="s">
        <v>122</v>
      </c>
      <c r="G99" s="43" t="s">
        <v>106</v>
      </c>
      <c r="H99" s="33" t="s">
        <v>57</v>
      </c>
      <c r="I99" s="33" t="s">
        <v>44</v>
      </c>
      <c r="J99" s="33" t="s">
        <v>146</v>
      </c>
      <c r="K99" s="34" t="s">
        <v>143</v>
      </c>
      <c r="L99" s="18"/>
      <c r="M99" s="12"/>
      <c r="N99" s="12"/>
      <c r="O99" s="12"/>
      <c r="P99" s="12"/>
      <c r="Q99" s="35">
        <v>523033</v>
      </c>
      <c r="R99" s="35">
        <v>523033</v>
      </c>
      <c r="S99" s="35">
        <v>523033</v>
      </c>
      <c r="T99" s="14"/>
      <c r="U99" s="14"/>
      <c r="V99" s="14"/>
    </row>
    <row r="100" spans="1:22" ht="144" customHeight="1" x14ac:dyDescent="0.25">
      <c r="A100" s="12" t="s">
        <v>91</v>
      </c>
      <c r="B100" s="8" t="s">
        <v>92</v>
      </c>
      <c r="C100" s="9"/>
      <c r="D100" s="9"/>
      <c r="E100" s="9"/>
      <c r="F100" s="47"/>
      <c r="G100" s="47"/>
      <c r="H100" s="9"/>
      <c r="I100" s="9"/>
      <c r="J100" s="9"/>
      <c r="K100" s="8"/>
      <c r="L100" s="11"/>
      <c r="M100" s="8"/>
      <c r="N100" s="8"/>
      <c r="O100" s="8"/>
      <c r="P100" s="8"/>
      <c r="Q100" s="10" t="e">
        <f>Q7+Q63</f>
        <v>#REF!</v>
      </c>
      <c r="R100" s="10">
        <f>R7+R63</f>
        <v>225233723.34999999</v>
      </c>
      <c r="S100" s="10" t="e">
        <f>S7+S63</f>
        <v>#REF!</v>
      </c>
      <c r="T100" s="10">
        <f>T7+T63</f>
        <v>276015521.98000002</v>
      </c>
      <c r="U100" s="10">
        <f>U7+U63</f>
        <v>270794977.47000003</v>
      </c>
      <c r="V100" s="10">
        <f>V7+V63</f>
        <v>275569469.47000003</v>
      </c>
    </row>
    <row r="101" spans="1:22" s="46" customFormat="1" ht="72" customHeight="1" x14ac:dyDescent="0.25">
      <c r="A101" s="8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48"/>
      <c r="R101" s="2"/>
      <c r="S101" s="2"/>
    </row>
    <row r="103" spans="1:22" ht="1.5" customHeight="1" x14ac:dyDescent="0.25"/>
    <row r="104" spans="1:22" ht="52.5" customHeight="1" x14ac:dyDescent="0.25">
      <c r="S104" s="2" t="s">
        <v>181</v>
      </c>
    </row>
    <row r="105" spans="1:22" ht="1.5" customHeight="1" x14ac:dyDescent="0.25"/>
    <row r="106" spans="1:22" ht="57.6" customHeight="1" x14ac:dyDescent="0.25"/>
    <row r="107" spans="1:22" ht="111.6" customHeight="1" x14ac:dyDescent="0.25"/>
    <row r="108" spans="1:22" ht="85.5" customHeight="1" x14ac:dyDescent="0.25"/>
    <row r="109" spans="1:22" ht="0.75" customHeight="1" x14ac:dyDescent="0.25"/>
    <row r="110" spans="1:22" ht="73.5" customHeight="1" x14ac:dyDescent="0.25"/>
    <row r="111" spans="1:22" ht="100.5" customHeight="1" x14ac:dyDescent="0.25"/>
    <row r="112" spans="1:22" ht="105" customHeight="1" x14ac:dyDescent="0.25"/>
    <row r="113" ht="88.5" customHeight="1" x14ac:dyDescent="0.25"/>
    <row r="114" ht="1.5" customHeight="1" x14ac:dyDescent="0.25"/>
    <row r="115" ht="52.5" customHeight="1" x14ac:dyDescent="0.25"/>
    <row r="116" ht="52.5" customHeight="1" x14ac:dyDescent="0.25"/>
    <row r="117" ht="52.5" customHeight="1" x14ac:dyDescent="0.25"/>
    <row r="118" ht="45" customHeight="1" x14ac:dyDescent="0.25"/>
    <row r="119" ht="52.5" customHeight="1" x14ac:dyDescent="0.25"/>
    <row r="120" ht="30.75" customHeight="1" x14ac:dyDescent="0.25"/>
  </sheetData>
  <mergeCells count="15">
    <mergeCell ref="A1:V1"/>
    <mergeCell ref="R3:R5"/>
    <mergeCell ref="S3:S5"/>
    <mergeCell ref="T3:V4"/>
    <mergeCell ref="C4:C5"/>
    <mergeCell ref="D4:H4"/>
    <mergeCell ref="I4:J4"/>
    <mergeCell ref="A2:V2"/>
    <mergeCell ref="A3:A5"/>
    <mergeCell ref="B3:B5"/>
    <mergeCell ref="C3:J3"/>
    <mergeCell ref="K3:K5"/>
    <mergeCell ref="L3:L5"/>
    <mergeCell ref="M3:P4"/>
    <mergeCell ref="Q3:Q5"/>
  </mergeCells>
  <pageMargins left="0.19685039370078741" right="0.19685039370078741" top="0.43307086614173229" bottom="0.31496062992125984" header="0.19685039370078741" footer="0.31496062992125984"/>
  <pageSetup paperSize="9" scale="33" fitToHeight="0" orientation="landscape" r:id="rId1"/>
  <rowBreaks count="2" manualBreakCount="2">
    <brk id="32" max="21" man="1"/>
    <brk id="53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реестр источников доходов </vt:lpstr>
      <vt:lpstr>Лист1</vt:lpstr>
      <vt:lpstr>'реестр источников доходов '!Заголовки_для_печати</vt:lpstr>
      <vt:lpstr>'реестр источников доходов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2024-12-05T09:26:49Z</dcterms:created>
  <dcterms:modified xsi:type="dcterms:W3CDTF">2024-12-05T09:27:00Z</dcterms:modified>
</cp:coreProperties>
</file>