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55" windowWidth="15570" windowHeight="3765"/>
  </bookViews>
  <sheets>
    <sheet name="data" sheetId="2" r:id="rId1"/>
  </sheets>
  <definedNames>
    <definedName name="_xlnm.Print_Titles" localSheetId="0">data!$3:$5</definedName>
    <definedName name="_xlnm.Print_Area" localSheetId="0">data!$A$2:$I$62</definedName>
  </definedNames>
  <calcPr calcId="145621"/>
</workbook>
</file>

<file path=xl/calcChain.xml><?xml version="1.0" encoding="utf-8"?>
<calcChain xmlns="http://schemas.openxmlformats.org/spreadsheetml/2006/main">
  <c r="C48" i="2" l="1"/>
  <c r="C34" i="2"/>
  <c r="B34" i="2" l="1"/>
  <c r="G46" i="2"/>
  <c r="H46" i="2"/>
  <c r="B29" i="2" l="1"/>
  <c r="D18" i="2" l="1"/>
  <c r="D17" i="2" s="1"/>
  <c r="D16" i="2" s="1"/>
  <c r="C24" i="2" l="1"/>
  <c r="C18" i="2"/>
  <c r="C17" i="2" s="1"/>
  <c r="C16" i="2" s="1"/>
  <c r="C8" i="2"/>
  <c r="B18" i="2"/>
  <c r="B17" i="2" s="1"/>
  <c r="B16" i="2" s="1"/>
  <c r="C27" i="2" l="1"/>
  <c r="F16" i="2"/>
  <c r="E16" i="2"/>
  <c r="D48" i="2" l="1"/>
  <c r="F34" i="2" l="1"/>
  <c r="F29" i="2"/>
  <c r="G30" i="2" l="1"/>
  <c r="H30" i="2" s="1"/>
  <c r="G13" i="2" l="1"/>
  <c r="D8" i="2"/>
  <c r="D27" i="2" s="1"/>
  <c r="D52" i="2" l="1"/>
  <c r="B8" i="2"/>
  <c r="B27" i="2" s="1"/>
  <c r="H13" i="2" l="1"/>
  <c r="F8" i="2"/>
  <c r="G15" i="2" l="1"/>
  <c r="H15" i="2" s="1"/>
  <c r="G11" i="2"/>
  <c r="H11" i="2" s="1"/>
  <c r="G9" i="2"/>
  <c r="H9" i="2" s="1"/>
  <c r="G10" i="2"/>
  <c r="H10" i="2" s="1"/>
  <c r="G14" i="2"/>
  <c r="H14" i="2" s="1"/>
  <c r="G12" i="2"/>
  <c r="H12" i="2" s="1"/>
  <c r="G8" i="2" l="1"/>
  <c r="H8" i="2" s="1"/>
  <c r="E8" i="2"/>
  <c r="E27" i="2" l="1"/>
  <c r="F27" i="2"/>
  <c r="G18" i="2" l="1"/>
  <c r="H18" i="2" s="1"/>
  <c r="G19" i="2"/>
  <c r="H19" i="2" s="1"/>
  <c r="G20" i="2"/>
  <c r="H20" i="2" s="1"/>
  <c r="G21" i="2"/>
  <c r="G22" i="2"/>
  <c r="H22" i="2" s="1"/>
  <c r="G23" i="2"/>
  <c r="H23" i="2" s="1"/>
  <c r="G24" i="2"/>
  <c r="H24" i="2" s="1"/>
  <c r="G25" i="2"/>
  <c r="H25" i="2" s="1"/>
  <c r="G26" i="2"/>
  <c r="H26" i="2" s="1"/>
  <c r="G17" i="2"/>
  <c r="G37" i="2"/>
  <c r="G38" i="2"/>
  <c r="G39" i="2"/>
  <c r="G40" i="2"/>
  <c r="G41" i="2"/>
  <c r="G42" i="2"/>
  <c r="G43" i="2"/>
  <c r="G44" i="2"/>
  <c r="G45" i="2"/>
  <c r="G31" i="2"/>
  <c r="H31" i="2" s="1"/>
  <c r="G32" i="2"/>
  <c r="H32" i="2" s="1"/>
  <c r="G33" i="2"/>
  <c r="H33" i="2" s="1"/>
  <c r="H21" i="2" l="1"/>
  <c r="H17" i="2" s="1"/>
  <c r="G16" i="2"/>
  <c r="G27" i="2" s="1"/>
  <c r="H29" i="2"/>
  <c r="G29" i="2"/>
  <c r="H37" i="2"/>
  <c r="H38" i="2"/>
  <c r="H39" i="2"/>
  <c r="H40" i="2"/>
  <c r="H43" i="2"/>
  <c r="H45" i="2"/>
  <c r="G49" i="2"/>
  <c r="G50" i="2"/>
  <c r="G35" i="2"/>
  <c r="H35" i="2" s="1"/>
  <c r="G36" i="2"/>
  <c r="H36" i="2" s="1"/>
  <c r="H41" i="2"/>
  <c r="H42" i="2"/>
  <c r="H44" i="2"/>
  <c r="E48" i="2"/>
  <c r="F48" i="2"/>
  <c r="F51" i="2" s="1"/>
  <c r="E34" i="2"/>
  <c r="E29" i="2"/>
  <c r="B48" i="2"/>
  <c r="C29" i="2"/>
  <c r="C51" i="2" s="1"/>
  <c r="E51" i="2" l="1"/>
  <c r="H34" i="2"/>
  <c r="H49" i="2"/>
  <c r="G48" i="2"/>
  <c r="C52" i="2"/>
  <c r="H16" i="2"/>
  <c r="H27" i="2" s="1"/>
  <c r="H50" i="2"/>
  <c r="G34" i="2"/>
  <c r="B51" i="2"/>
  <c r="B52" i="2" s="1"/>
  <c r="B24" i="2"/>
  <c r="H48" i="2" l="1"/>
  <c r="G51" i="2"/>
  <c r="H51" i="2" l="1"/>
  <c r="H52" i="2" s="1"/>
</calcChain>
</file>

<file path=xl/sharedStrings.xml><?xml version="1.0" encoding="utf-8"?>
<sst xmlns="http://schemas.openxmlformats.org/spreadsheetml/2006/main" count="81" uniqueCount="79">
  <si>
    <t>ПОКАЗАТЕЛИ</t>
  </si>
  <si>
    <t>Доходы бюджета</t>
  </si>
  <si>
    <t>Увеличение (+)</t>
  </si>
  <si>
    <t>Уменьшение (-)</t>
  </si>
  <si>
    <t>Всего</t>
  </si>
  <si>
    <t>Примечание (краткое обоснование изменений)</t>
  </si>
  <si>
    <t>НАЛОГОВЫЕ И НЕНАЛОГОВЫЕ ДОХОДЫ</t>
  </si>
  <si>
    <t>Налог на доходы физических лиц</t>
  </si>
  <si>
    <t>ДОХОДЫ БЮДЖЕТА</t>
  </si>
  <si>
    <t>Акцизы</t>
  </si>
  <si>
    <t>Единый сельскохозяйственный налог</t>
  </si>
  <si>
    <t>Прочие налоговые доходы</t>
  </si>
  <si>
    <t>Неналоговые доходы</t>
  </si>
  <si>
    <t>Средства от возврата остатков субсидий, субвенций и иных межбюджетных трансфертов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</si>
  <si>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</si>
  <si>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</si>
  <si>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</t>
  </si>
  <si>
    <t>Субвенции</t>
  </si>
  <si>
    <t>Иные межбюджетные трансферты</t>
  </si>
  <si>
    <t>ИТОГО ДОХОДОВ</t>
  </si>
  <si>
    <t>РАСХОДЫ БЮДЖЕТА</t>
  </si>
  <si>
    <t>Раздел I. Социально-значимые расходы</t>
  </si>
  <si>
    <t>Дотации, в т.ч.:</t>
  </si>
  <si>
    <t>Раздел II. Первоочередные расходы</t>
  </si>
  <si>
    <t>Расходы на прочие нужды, из них: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</si>
  <si>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</si>
  <si>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</si>
  <si>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</si>
  <si>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</si>
  <si>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</si>
  <si>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>- получение бюджетных кредитов</t>
  </si>
  <si>
    <t>- погашение бюджетных кредитов</t>
  </si>
  <si>
    <t>Кредиты, полученные от кредитных организаций</t>
  </si>
  <si>
    <t>- получение от кредитных организаций</t>
  </si>
  <si>
    <t>- погашение от кредитных организаций</t>
  </si>
  <si>
    <t>Иные источники</t>
  </si>
  <si>
    <t>Изменение остатков средств бюджетов</t>
  </si>
  <si>
    <t>БЕЗВОЗМЕЗДНЫЕ ПОСТУПЛЕНИЯ</t>
  </si>
  <si>
    <t>Расходы на первоочередные нужды, из них: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</si>
  <si>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</si>
  <si>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</si>
  <si>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Бюджетные ассигнования (действующая редакция решения)</t>
  </si>
  <si>
    <t>Изменения, предусмотренные проектом решения</t>
  </si>
  <si>
    <t>Бюджетные ассигнования с учётом проекта решения</t>
  </si>
  <si>
    <t>Единый налог на вмененный доход</t>
  </si>
  <si>
    <t>Безвозмездные поступления из областного бюждета:</t>
  </si>
  <si>
    <t>Раздел III. Прочие расходы</t>
  </si>
  <si>
    <t>Госпошлина</t>
  </si>
  <si>
    <t>Исполнено на последнюю отчетную дату на момент обращения</t>
  </si>
  <si>
    <t>2016 год</t>
  </si>
  <si>
    <t>Бюджетные ассигнования на
1 января 2016 года</t>
  </si>
  <si>
    <t>Заработная плата и начисления на неё (Рег.класс. 12110, 12130)</t>
  </si>
  <si>
    <t>Пособия по социальной помощи населению (Рег.класс 12620)</t>
  </si>
  <si>
    <t>Увеличение стоимости мат. запасов (Рег.класс 13400)</t>
  </si>
  <si>
    <t>уплата налогов (Рег.класс 12902)</t>
  </si>
  <si>
    <t>Увеличение стоимости основных средств (Рег.класс 13100)</t>
  </si>
  <si>
    <t xml:space="preserve">Увеличение расходов на заработную плату, начисления на выплаты по оплате труда  по районному Совету народных депутатов +29721 руб.,администрации Жирятинского района +165849 руб.,КСП+ 2379 руб., КУМИ +16954 руб.,МКУ ЕДДС+95757 руб., РБО+ 37724 руб.,финансовому отделу +60438 руб.,детским садам+10000 руб., дошкольным группам+5600 руб., школам+85323 руб., ДДТ+6479 руб., ДЮСШ+24712 руб., ЦППМСП+15144 руб., аппарату управления РОО +16952 руб., метод.кабинету, ХЭГ,ЦБ+236968 руб.                                  </t>
  </si>
  <si>
    <t>Уменьшение ассигнований по резервному фонду администрации района-5000 руб.</t>
  </si>
  <si>
    <t xml:space="preserve">Увеличение  расходов по подготовке объектов ЖКХ к зиме (средства областного бюджета)+111 043,8 руб.                                                                                                        </t>
  </si>
  <si>
    <t xml:space="preserve">Оказание единовременной материальной помощи из резервного фонда администрации района+5000 руб.               </t>
  </si>
  <si>
    <t>Передвижка между Рег.класс.</t>
  </si>
  <si>
    <t>Постановления Правительства Брянской области от05.02.2015г. №72-п, 05.02.2016 г. №77-п, от 09.02.2016 г. №82-п.</t>
  </si>
  <si>
    <t>Увеличение расходов по дорожному хозяйству (дорожным фондам) (средства областного бюджета)+5404351,2руб.,  увеличение расходов по подготовке объектов ЖКХ к зиме (средства областного бюджета)+995 995,2 руб., увеличение расходов по администрации Жирятинского района (ремонт кровли гаража и библиотеки) +65844 руб. Передвижка между Рег.класс (дорожный фонд)+150000 руб.                                                                                                       Уменьшение расходов по подготовке объектов ЖКХ к зиме за счет средств местного бюджета-100000 руб.</t>
  </si>
  <si>
    <t>Передвижка между Рег.класс. (ДЮСШ+1500 руб.; дорожный фонд -100000 руб.)</t>
  </si>
  <si>
    <t>Передвижка между Рег.класс. (ДЮСШ  -1500 руб.; дорожный фонд -50000 руб.)</t>
  </si>
  <si>
    <t>работы, услуги по содержанию имущества (Рег.класс. 12250, 22250)</t>
  </si>
  <si>
    <t>Другие расходы (Рег.класс. 12510, 22410 )</t>
  </si>
  <si>
    <t>Оплата коммунальных услуг (Рег.класс. 12230)</t>
  </si>
  <si>
    <t>Социальное обеспечение (Рег.класс. 12600), в т.ч.:</t>
  </si>
  <si>
    <t>Расходы на обслуживание мун. долга ( Рег.класс. )</t>
  </si>
  <si>
    <t>прочие выплаты  (Рег.класс. 12120)</t>
  </si>
  <si>
    <t>услуги связи (Рег.класс. 12210)</t>
  </si>
  <si>
    <t>транспортные услуги (Рег.класс. 12220)</t>
  </si>
  <si>
    <t>арендная плата за пользование имуществом (Рег.класс. 12240)</t>
  </si>
  <si>
    <t>прочие работы и услуги (Рег.класс. 12260)</t>
  </si>
  <si>
    <t>безвозмездные перечисления организациям, за исключением государственных и муниципальных предприятий (Рег.класс. 12420)</t>
  </si>
  <si>
    <t>прочие расходы (Рег.класс.  12901)</t>
  </si>
  <si>
    <t>Увеличение расходов на мероприятия по землеустройству и землепользованию+140 497 руб., приобретение программного продукта "ГИС ГПМ" по КУМИ+25000 руб.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</si>
  <si>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перевозок+50000 руб.               Уменьшение ассигнований на мероприятия по капитальному ремонту многоквартирных домов за счет средств местного бюджета-40497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</si>
</sst>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C006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i/>
      <strike/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 indent="2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L69"/>
  <sheetViews>
    <sheetView tabSelected="1" view="pageBreakPreview" zoomScale="62" zoomScaleNormal="70" zoomScaleSheetLayoutView="62" workbookViewId="0">
      <pane ySplit="5" topLeftCell="A6" activePane="bottomLeft" state="frozen"/>
      <selection pane="bottomLeft" activeCell="G45" sqref="G45"/>
    </sheetView>
  </sheetViews>
  <sheetFormatPr defaultColWidth="9.140625" defaultRowHeight="15" x14ac:dyDescent="0.25"/>
  <cols>
    <col min="1" max="1" width="61.28515625" style="4" customWidth="1"/>
    <col min="2" max="2" width="24.140625" style="4" customWidth="1"/>
    <col min="3" max="3" width="21.85546875" style="4" customWidth="1"/>
    <col min="4" max="4" width="23.42578125" style="4" customWidth="1"/>
    <col min="5" max="5" width="19.28515625" style="4" bestFit="1" customWidth="1"/>
    <col min="6" max="6" width="19.42578125" style="4" bestFit="1" customWidth="1"/>
    <col min="7" max="7" width="17.28515625" style="4" bestFit="1" customWidth="1"/>
    <col min="8" max="8" width="21" style="4" customWidth="1"/>
    <col min="9" max="9" width="66.7109375" style="9" customWidth="1"/>
    <col min="10" max="10" width="18.5703125" style="4" customWidth="1"/>
    <col min="11" max="16384" width="9.140625" style="4"/>
  </cols>
  <sheetData>
    <row r="2" spans="1:9" ht="18.75" x14ac:dyDescent="0.25">
      <c r="A2" s="37"/>
      <c r="B2" s="38"/>
      <c r="C2" s="38"/>
      <c r="D2" s="38"/>
      <c r="E2" s="38"/>
      <c r="F2" s="38"/>
      <c r="G2" s="38"/>
      <c r="H2" s="38"/>
      <c r="I2" s="38"/>
    </row>
    <row r="3" spans="1:9" ht="15" customHeight="1" x14ac:dyDescent="0.25">
      <c r="A3" s="6" t="s">
        <v>0</v>
      </c>
      <c r="B3" s="50" t="s">
        <v>49</v>
      </c>
      <c r="C3" s="51"/>
      <c r="D3" s="51"/>
      <c r="E3" s="51"/>
      <c r="F3" s="51"/>
      <c r="G3" s="51"/>
      <c r="H3" s="51"/>
      <c r="I3" s="44" t="s">
        <v>5</v>
      </c>
    </row>
    <row r="4" spans="1:9" ht="18.75" customHeight="1" x14ac:dyDescent="0.25">
      <c r="A4" s="44" t="s">
        <v>1</v>
      </c>
      <c r="B4" s="39" t="s">
        <v>50</v>
      </c>
      <c r="C4" s="45" t="s">
        <v>41</v>
      </c>
      <c r="D4" s="52" t="s">
        <v>48</v>
      </c>
      <c r="E4" s="47" t="s">
        <v>42</v>
      </c>
      <c r="F4" s="48"/>
      <c r="G4" s="49"/>
      <c r="H4" s="39" t="s">
        <v>43</v>
      </c>
      <c r="I4" s="39"/>
    </row>
    <row r="5" spans="1:9" ht="72" customHeight="1" x14ac:dyDescent="0.25">
      <c r="A5" s="40"/>
      <c r="B5" s="40"/>
      <c r="C5" s="46"/>
      <c r="D5" s="53"/>
      <c r="E5" s="3" t="s">
        <v>2</v>
      </c>
      <c r="F5" s="3" t="s">
        <v>3</v>
      </c>
      <c r="G5" s="3" t="s">
        <v>4</v>
      </c>
      <c r="H5" s="40"/>
      <c r="I5" s="40"/>
    </row>
    <row r="6" spans="1:9" ht="18.75" x14ac:dyDescent="0.25">
      <c r="A6" s="3">
        <v>1</v>
      </c>
      <c r="B6" s="3">
        <v>2</v>
      </c>
      <c r="C6" s="3">
        <v>3</v>
      </c>
      <c r="D6" s="3"/>
      <c r="E6" s="3">
        <v>4</v>
      </c>
      <c r="F6" s="3">
        <v>5</v>
      </c>
      <c r="G6" s="3">
        <v>6</v>
      </c>
      <c r="H6" s="3">
        <v>7</v>
      </c>
      <c r="I6" s="8">
        <v>9</v>
      </c>
    </row>
    <row r="7" spans="1:9" ht="18.75" x14ac:dyDescent="0.25">
      <c r="A7" s="1" t="s">
        <v>8</v>
      </c>
      <c r="B7" s="2"/>
      <c r="C7" s="2"/>
      <c r="D7" s="2"/>
      <c r="E7" s="2"/>
      <c r="F7" s="2"/>
      <c r="G7" s="2"/>
      <c r="H7" s="2"/>
      <c r="I7" s="7"/>
    </row>
    <row r="8" spans="1:9" ht="18.75" x14ac:dyDescent="0.25">
      <c r="A8" s="1" t="s">
        <v>6</v>
      </c>
      <c r="B8" s="2">
        <f t="shared" ref="B8:G8" si="0">B9+B10+B11+B12+B13+B14+B15</f>
        <v>35859950</v>
      </c>
      <c r="C8" s="2">
        <f t="shared" ref="C8" si="1">C9+C10+C11+C12+C13+C14+C15</f>
        <v>35859950</v>
      </c>
      <c r="D8" s="2">
        <f t="shared" si="0"/>
        <v>2431907.6500000004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ref="H8:H16" si="2">C8+G8</f>
        <v>35859950</v>
      </c>
      <c r="I8" s="10"/>
    </row>
    <row r="9" spans="1:9" ht="18.75" x14ac:dyDescent="0.25">
      <c r="A9" s="23" t="s">
        <v>7</v>
      </c>
      <c r="B9" s="24">
        <v>27867400</v>
      </c>
      <c r="C9" s="24">
        <v>27867400</v>
      </c>
      <c r="D9" s="24">
        <v>1567667.05</v>
      </c>
      <c r="E9" s="24"/>
      <c r="F9" s="24"/>
      <c r="G9" s="24">
        <f t="shared" ref="G9:G15" si="3">SUM(E9:F9)</f>
        <v>0</v>
      </c>
      <c r="H9" s="2">
        <f t="shared" si="2"/>
        <v>27867400</v>
      </c>
      <c r="I9" s="18"/>
    </row>
    <row r="10" spans="1:9" ht="19.5" customHeight="1" x14ac:dyDescent="0.25">
      <c r="A10" s="23" t="s">
        <v>9</v>
      </c>
      <c r="B10" s="24">
        <v>4309201</v>
      </c>
      <c r="C10" s="24">
        <v>4309201</v>
      </c>
      <c r="D10" s="24">
        <v>376602.74</v>
      </c>
      <c r="E10" s="24"/>
      <c r="F10" s="24"/>
      <c r="G10" s="24">
        <f t="shared" si="3"/>
        <v>0</v>
      </c>
      <c r="H10" s="2">
        <f t="shared" si="2"/>
        <v>4309201</v>
      </c>
      <c r="I10" s="18"/>
    </row>
    <row r="11" spans="1:9" ht="29.25" customHeight="1" x14ac:dyDescent="0.25">
      <c r="A11" s="23" t="s">
        <v>44</v>
      </c>
      <c r="B11" s="24">
        <v>1393000</v>
      </c>
      <c r="C11" s="24">
        <v>1393000</v>
      </c>
      <c r="D11" s="24">
        <v>309034.31</v>
      </c>
      <c r="E11" s="24"/>
      <c r="F11" s="24"/>
      <c r="G11" s="24">
        <f t="shared" si="3"/>
        <v>0</v>
      </c>
      <c r="H11" s="2">
        <f t="shared" si="2"/>
        <v>1393000</v>
      </c>
      <c r="I11" s="18"/>
    </row>
    <row r="12" spans="1:9" ht="26.25" customHeight="1" x14ac:dyDescent="0.25">
      <c r="A12" s="23" t="s">
        <v>10</v>
      </c>
      <c r="B12" s="24">
        <v>110166</v>
      </c>
      <c r="C12" s="24">
        <v>110166</v>
      </c>
      <c r="D12" s="24"/>
      <c r="E12" s="24"/>
      <c r="F12" s="24"/>
      <c r="G12" s="24">
        <f t="shared" si="3"/>
        <v>0</v>
      </c>
      <c r="H12" s="2">
        <f t="shared" si="2"/>
        <v>110166</v>
      </c>
      <c r="I12" s="18"/>
    </row>
    <row r="13" spans="1:9" ht="34.5" customHeight="1" x14ac:dyDescent="0.25">
      <c r="A13" s="23" t="s">
        <v>47</v>
      </c>
      <c r="B13" s="24">
        <v>230000</v>
      </c>
      <c r="C13" s="24">
        <v>230000</v>
      </c>
      <c r="D13" s="24">
        <v>2872.1</v>
      </c>
      <c r="E13" s="24"/>
      <c r="F13" s="24"/>
      <c r="G13" s="24">
        <f t="shared" si="3"/>
        <v>0</v>
      </c>
      <c r="H13" s="2">
        <f t="shared" si="2"/>
        <v>230000</v>
      </c>
      <c r="I13" s="12"/>
    </row>
    <row r="14" spans="1:9" ht="18.75" x14ac:dyDescent="0.25">
      <c r="A14" s="23" t="s">
        <v>11</v>
      </c>
      <c r="B14" s="24"/>
      <c r="C14" s="24"/>
      <c r="D14" s="24"/>
      <c r="E14" s="24"/>
      <c r="F14" s="24"/>
      <c r="G14" s="24">
        <f t="shared" si="3"/>
        <v>0</v>
      </c>
      <c r="H14" s="2">
        <f t="shared" si="2"/>
        <v>0</v>
      </c>
      <c r="I14" s="12"/>
    </row>
    <row r="15" spans="1:9" ht="44.25" customHeight="1" x14ac:dyDescent="0.25">
      <c r="A15" s="23" t="s">
        <v>12</v>
      </c>
      <c r="B15" s="24">
        <v>1950183</v>
      </c>
      <c r="C15" s="24">
        <v>1950183</v>
      </c>
      <c r="D15" s="24">
        <v>175731.45</v>
      </c>
      <c r="E15" s="24"/>
      <c r="F15" s="24"/>
      <c r="G15" s="24">
        <f t="shared" si="3"/>
        <v>0</v>
      </c>
      <c r="H15" s="2">
        <f t="shared" si="2"/>
        <v>1950183</v>
      </c>
      <c r="I15" s="12"/>
    </row>
    <row r="16" spans="1:9" ht="26.25" customHeight="1" x14ac:dyDescent="0.25">
      <c r="A16" s="1" t="s">
        <v>37</v>
      </c>
      <c r="B16" s="2">
        <f>B17</f>
        <v>81174207.960000008</v>
      </c>
      <c r="C16" s="2">
        <f>C17</f>
        <v>81174207.960000008</v>
      </c>
      <c r="D16" s="2">
        <f>D17+D26</f>
        <v>5884025.6500000004</v>
      </c>
      <c r="E16" s="2">
        <f>E20+E21+E22+E23</f>
        <v>6511390.2000000002</v>
      </c>
      <c r="F16" s="2">
        <f>F20+F21+F22+F23</f>
        <v>0</v>
      </c>
      <c r="G16" s="2">
        <f>SUM(G17:G26)</f>
        <v>6511390.2000000002</v>
      </c>
      <c r="H16" s="2">
        <f t="shared" si="2"/>
        <v>87685598.160000011</v>
      </c>
      <c r="I16" s="12"/>
    </row>
    <row r="17" spans="1:9" ht="40.5" customHeight="1" x14ac:dyDescent="0.25">
      <c r="A17" s="23" t="s">
        <v>45</v>
      </c>
      <c r="B17" s="24">
        <f>B18+B21+B22+B23</f>
        <v>81174207.960000008</v>
      </c>
      <c r="C17" s="24">
        <f>C18+C21+C22+C23</f>
        <v>81174207.960000008</v>
      </c>
      <c r="D17" s="24">
        <f>D18+D21+D22+D23</f>
        <v>5915009.6500000004</v>
      </c>
      <c r="E17" s="11"/>
      <c r="F17" s="11"/>
      <c r="G17" s="24">
        <f>SUM(E17:F17)</f>
        <v>0</v>
      </c>
      <c r="H17" s="2">
        <f>H18+H21+H22+H23</f>
        <v>87685598.159999996</v>
      </c>
      <c r="I17" s="13"/>
    </row>
    <row r="18" spans="1:9" ht="18.75" x14ac:dyDescent="0.25">
      <c r="A18" s="23" t="s">
        <v>22</v>
      </c>
      <c r="B18" s="24">
        <f>B19+B20</f>
        <v>9331000</v>
      </c>
      <c r="C18" s="24">
        <f>C19+C20</f>
        <v>9331000</v>
      </c>
      <c r="D18" s="24">
        <f>D19+D20</f>
        <v>777583</v>
      </c>
      <c r="E18" s="11"/>
      <c r="F18" s="11"/>
      <c r="G18" s="24">
        <f t="shared" ref="G18:G26" si="4">SUM(E18:F18)</f>
        <v>0</v>
      </c>
      <c r="H18" s="2">
        <f t="shared" ref="H18:H26" si="5">C18+G18</f>
        <v>9331000</v>
      </c>
      <c r="I18" s="13"/>
    </row>
    <row r="19" spans="1:9" ht="18.75" x14ac:dyDescent="0.25">
      <c r="A19" s="25" t="s">
        <v>14</v>
      </c>
      <c r="B19" s="26">
        <v>1401000</v>
      </c>
      <c r="C19" s="26">
        <v>1401000</v>
      </c>
      <c r="D19" s="26">
        <v>116750</v>
      </c>
      <c r="E19" s="11"/>
      <c r="F19" s="11"/>
      <c r="G19" s="24">
        <f t="shared" si="4"/>
        <v>0</v>
      </c>
      <c r="H19" s="2">
        <f t="shared" si="5"/>
        <v>1401000</v>
      </c>
      <c r="I19" s="13"/>
    </row>
    <row r="20" spans="1:9" ht="37.5" x14ac:dyDescent="0.25">
      <c r="A20" s="25" t="s">
        <v>15</v>
      </c>
      <c r="B20" s="26">
        <v>7930000</v>
      </c>
      <c r="C20" s="26">
        <v>7930000</v>
      </c>
      <c r="D20" s="26">
        <v>660833</v>
      </c>
      <c r="E20" s="11"/>
      <c r="F20" s="11"/>
      <c r="G20" s="24">
        <f t="shared" si="4"/>
        <v>0</v>
      </c>
      <c r="H20" s="2">
        <f t="shared" si="5"/>
        <v>7930000</v>
      </c>
      <c r="I20" s="13"/>
    </row>
    <row r="21" spans="1:9" ht="52.5" customHeight="1" x14ac:dyDescent="0.25">
      <c r="A21" s="23" t="s">
        <v>16</v>
      </c>
      <c r="B21" s="24"/>
      <c r="C21" s="24"/>
      <c r="D21" s="24"/>
      <c r="E21" s="24">
        <v>6511390.2000000002</v>
      </c>
      <c r="F21" s="11"/>
      <c r="G21" s="24">
        <f t="shared" si="4"/>
        <v>6511390.2000000002</v>
      </c>
      <c r="H21" s="2">
        <f t="shared" si="5"/>
        <v>6511390.2000000002</v>
      </c>
      <c r="I21" s="31" t="s">
        <v>61</v>
      </c>
    </row>
    <row r="22" spans="1:9" ht="66.75" customHeight="1" x14ac:dyDescent="0.25">
      <c r="A22" s="23" t="s">
        <v>17</v>
      </c>
      <c r="B22" s="24">
        <v>66858358.960000001</v>
      </c>
      <c r="C22" s="24">
        <v>66858358.960000001</v>
      </c>
      <c r="D22" s="24">
        <v>4763993.6500000004</v>
      </c>
      <c r="E22" s="11"/>
      <c r="F22" s="20"/>
      <c r="G22" s="24">
        <f t="shared" si="4"/>
        <v>0</v>
      </c>
      <c r="H22" s="2">
        <f>C22+G22</f>
        <v>66858358.960000001</v>
      </c>
      <c r="I22" s="12"/>
    </row>
    <row r="23" spans="1:9" ht="18.75" x14ac:dyDescent="0.25">
      <c r="A23" s="23" t="s">
        <v>18</v>
      </c>
      <c r="B23" s="24">
        <v>4984849</v>
      </c>
      <c r="C23" s="24">
        <v>4984849</v>
      </c>
      <c r="D23" s="24">
        <v>373433</v>
      </c>
      <c r="E23" s="11"/>
      <c r="F23" s="11"/>
      <c r="G23" s="24">
        <f t="shared" si="4"/>
        <v>0</v>
      </c>
      <c r="H23" s="2">
        <f t="shared" si="5"/>
        <v>4984849</v>
      </c>
      <c r="I23" s="12"/>
    </row>
    <row r="24" spans="1:9" ht="18.75" x14ac:dyDescent="0.25">
      <c r="A24" s="23" t="s">
        <v>39</v>
      </c>
      <c r="B24" s="24">
        <f>-B26</f>
        <v>0</v>
      </c>
      <c r="C24" s="24">
        <f>-C26</f>
        <v>0</v>
      </c>
      <c r="D24" s="24"/>
      <c r="E24" s="11"/>
      <c r="F24" s="11"/>
      <c r="G24" s="24">
        <f t="shared" si="4"/>
        <v>0</v>
      </c>
      <c r="H24" s="2">
        <f t="shared" si="5"/>
        <v>0</v>
      </c>
      <c r="I24" s="13"/>
    </row>
    <row r="25" spans="1:9" ht="37.5" hidden="1" x14ac:dyDescent="0.25">
      <c r="A25" s="23" t="s">
        <v>40</v>
      </c>
      <c r="B25" s="24"/>
      <c r="C25" s="24"/>
      <c r="D25" s="24"/>
      <c r="E25" s="11"/>
      <c r="F25" s="11"/>
      <c r="G25" s="24">
        <f t="shared" si="4"/>
        <v>0</v>
      </c>
      <c r="H25" s="2">
        <f t="shared" si="5"/>
        <v>0</v>
      </c>
      <c r="I25" s="13"/>
    </row>
    <row r="26" spans="1:9" ht="37.5" x14ac:dyDescent="0.25">
      <c r="A26" s="23" t="s">
        <v>13</v>
      </c>
      <c r="B26" s="24"/>
      <c r="C26" s="24"/>
      <c r="D26" s="24">
        <v>-30984</v>
      </c>
      <c r="E26" s="11"/>
      <c r="F26" s="11"/>
      <c r="G26" s="24">
        <f t="shared" si="4"/>
        <v>0</v>
      </c>
      <c r="H26" s="2">
        <f t="shared" si="5"/>
        <v>0</v>
      </c>
      <c r="I26" s="13"/>
    </row>
    <row r="27" spans="1:9" ht="18.75" x14ac:dyDescent="0.25">
      <c r="A27" s="1" t="s">
        <v>19</v>
      </c>
      <c r="B27" s="2">
        <f>B16+B8</f>
        <v>117034157.96000001</v>
      </c>
      <c r="C27" s="2">
        <f>C16+C8</f>
        <v>117034157.96000001</v>
      </c>
      <c r="D27" s="2">
        <f>D16+D8</f>
        <v>8315933.3000000007</v>
      </c>
      <c r="E27" s="2">
        <f t="shared" ref="E27:F27" si="6">E8+E16</f>
        <v>6511390.2000000002</v>
      </c>
      <c r="F27" s="2">
        <f t="shared" si="6"/>
        <v>0</v>
      </c>
      <c r="G27" s="2">
        <f>G8+G16</f>
        <v>6511390.2000000002</v>
      </c>
      <c r="H27" s="2">
        <f>H8+H16</f>
        <v>123545548.16000001</v>
      </c>
      <c r="I27" s="13"/>
    </row>
    <row r="28" spans="1:9" ht="18.75" x14ac:dyDescent="0.25">
      <c r="A28" s="41" t="s">
        <v>20</v>
      </c>
      <c r="B28" s="42"/>
      <c r="C28" s="42"/>
      <c r="D28" s="42"/>
      <c r="E28" s="42"/>
      <c r="F28" s="42"/>
      <c r="G28" s="42"/>
      <c r="H28" s="43"/>
      <c r="I28" s="14"/>
    </row>
    <row r="29" spans="1:9" ht="19.5" x14ac:dyDescent="0.25">
      <c r="A29" s="28" t="s">
        <v>21</v>
      </c>
      <c r="B29" s="30">
        <f>B30+B31+B32</f>
        <v>95548948.159999996</v>
      </c>
      <c r="C29" s="30">
        <f>C30+C31+C32</f>
        <v>95548948.159999996</v>
      </c>
      <c r="D29" s="21"/>
      <c r="E29" s="30">
        <f t="shared" ref="E29:F29" si="7">E30+E31+E32</f>
        <v>815000</v>
      </c>
      <c r="F29" s="30">
        <f t="shared" si="7"/>
        <v>0</v>
      </c>
      <c r="G29" s="30">
        <f>G30+G31+G32</f>
        <v>815000</v>
      </c>
      <c r="H29" s="30">
        <f>H30+H31+H32</f>
        <v>96363948.159999996</v>
      </c>
      <c r="I29" s="15"/>
    </row>
    <row r="30" spans="1:9" ht="124.9" customHeight="1" x14ac:dyDescent="0.25">
      <c r="A30" s="23" t="s">
        <v>51</v>
      </c>
      <c r="B30" s="24">
        <v>83476141</v>
      </c>
      <c r="C30" s="24">
        <v>83476141</v>
      </c>
      <c r="D30" s="11"/>
      <c r="E30" s="24">
        <v>810000</v>
      </c>
      <c r="F30" s="24">
        <v>0</v>
      </c>
      <c r="G30" s="24">
        <f>E30+F30</f>
        <v>810000</v>
      </c>
      <c r="H30" s="24">
        <f>C30+G30</f>
        <v>84286141</v>
      </c>
      <c r="I30" s="32" t="s">
        <v>56</v>
      </c>
    </row>
    <row r="31" spans="1:9" ht="18.75" x14ac:dyDescent="0.25">
      <c r="A31" s="23" t="s">
        <v>67</v>
      </c>
      <c r="B31" s="24">
        <v>6591322</v>
      </c>
      <c r="C31" s="24">
        <v>6591322</v>
      </c>
      <c r="D31" s="11"/>
      <c r="E31" s="24"/>
      <c r="F31" s="24"/>
      <c r="G31" s="24">
        <f t="shared" ref="G31:G33" si="8">E31+F31</f>
        <v>0</v>
      </c>
      <c r="H31" s="24">
        <f t="shared" ref="H31:H33" si="9">C31+G31</f>
        <v>6591322</v>
      </c>
      <c r="I31" s="22"/>
    </row>
    <row r="32" spans="1:9" ht="30" x14ac:dyDescent="0.25">
      <c r="A32" s="23" t="s">
        <v>68</v>
      </c>
      <c r="B32" s="24">
        <v>5481485.1600000001</v>
      </c>
      <c r="C32" s="24">
        <v>5481485.1600000001</v>
      </c>
      <c r="D32" s="11"/>
      <c r="E32" s="24">
        <v>5000</v>
      </c>
      <c r="F32" s="24"/>
      <c r="G32" s="24">
        <f t="shared" si="8"/>
        <v>5000</v>
      </c>
      <c r="H32" s="24">
        <f>C32+G32</f>
        <v>5486485.1600000001</v>
      </c>
      <c r="I32" s="36" t="s">
        <v>59</v>
      </c>
    </row>
    <row r="33" spans="1:9" ht="60" customHeight="1" x14ac:dyDescent="0.25">
      <c r="A33" s="27" t="s">
        <v>52</v>
      </c>
      <c r="B33" s="26">
        <v>4607590.16</v>
      </c>
      <c r="C33" s="26">
        <v>4607590.16</v>
      </c>
      <c r="D33" s="19"/>
      <c r="E33" s="26">
        <v>5000</v>
      </c>
      <c r="F33" s="26"/>
      <c r="G33" s="24">
        <f t="shared" si="8"/>
        <v>5000</v>
      </c>
      <c r="H33" s="24">
        <f t="shared" si="9"/>
        <v>4612590.16</v>
      </c>
      <c r="I33" s="36" t="s">
        <v>59</v>
      </c>
    </row>
    <row r="34" spans="1:9" ht="19.5" x14ac:dyDescent="0.25">
      <c r="A34" s="28" t="s">
        <v>23</v>
      </c>
      <c r="B34" s="30">
        <f>SUM(B35:B47)</f>
        <v>11372039.800000001</v>
      </c>
      <c r="C34" s="30">
        <f>SUM(C35:C47)</f>
        <v>11372039.800000001</v>
      </c>
      <c r="D34" s="21"/>
      <c r="E34" s="30">
        <f>SUM(E35:E46)</f>
        <v>6832987.4000000004</v>
      </c>
      <c r="F34" s="30">
        <f>SUM(F35:F46)</f>
        <v>-198297</v>
      </c>
      <c r="G34" s="30">
        <f>SUM(G35:G46)</f>
        <v>6634690.4000000004</v>
      </c>
      <c r="H34" s="30">
        <f>SUM(H35:H46)</f>
        <v>17670069.199999999</v>
      </c>
      <c r="I34" s="15"/>
    </row>
    <row r="35" spans="1:9" ht="18.75" customHeight="1" x14ac:dyDescent="0.25">
      <c r="A35" s="23" t="s">
        <v>69</v>
      </c>
      <c r="B35" s="11"/>
      <c r="C35" s="11"/>
      <c r="D35" s="11"/>
      <c r="E35" s="24"/>
      <c r="F35" s="24"/>
      <c r="G35" s="24">
        <f t="shared" ref="G35:G50" si="10">E35+F35</f>
        <v>0</v>
      </c>
      <c r="H35" s="24">
        <f t="shared" ref="H35:H50" si="11">C35+G35</f>
        <v>0</v>
      </c>
      <c r="I35" s="13"/>
    </row>
    <row r="36" spans="1:9" ht="18.75" x14ac:dyDescent="0.25">
      <c r="A36" s="27" t="s">
        <v>38</v>
      </c>
      <c r="B36" s="11"/>
      <c r="C36" s="11"/>
      <c r="D36" s="11"/>
      <c r="E36" s="24"/>
      <c r="F36" s="24"/>
      <c r="G36" s="24">
        <f t="shared" si="10"/>
        <v>0</v>
      </c>
      <c r="H36" s="24">
        <f t="shared" si="11"/>
        <v>0</v>
      </c>
      <c r="I36" s="13"/>
    </row>
    <row r="37" spans="1:9" ht="47.25" customHeight="1" x14ac:dyDescent="0.25">
      <c r="A37" s="23" t="s">
        <v>70</v>
      </c>
      <c r="B37" s="24">
        <v>1717160</v>
      </c>
      <c r="C37" s="24">
        <v>1717160</v>
      </c>
      <c r="D37" s="11"/>
      <c r="E37" s="24">
        <v>1300</v>
      </c>
      <c r="F37" s="11"/>
      <c r="G37" s="24">
        <f t="shared" si="10"/>
        <v>1300</v>
      </c>
      <c r="H37" s="24">
        <f t="shared" si="11"/>
        <v>1718460</v>
      </c>
      <c r="I37" s="34" t="s">
        <v>60</v>
      </c>
    </row>
    <row r="38" spans="1:9" ht="18.75" x14ac:dyDescent="0.25">
      <c r="A38" s="23" t="s">
        <v>71</v>
      </c>
      <c r="B38" s="24">
        <v>774258</v>
      </c>
      <c r="C38" s="24">
        <v>774258</v>
      </c>
      <c r="D38" s="11"/>
      <c r="E38" s="11"/>
      <c r="F38" s="11"/>
      <c r="G38" s="24">
        <f t="shared" si="10"/>
        <v>0</v>
      </c>
      <c r="H38" s="24">
        <f t="shared" si="11"/>
        <v>774258</v>
      </c>
      <c r="I38" s="22"/>
    </row>
    <row r="39" spans="1:9" ht="67.5" customHeight="1" x14ac:dyDescent="0.25">
      <c r="A39" s="23" t="s">
        <v>72</v>
      </c>
      <c r="B39" s="24">
        <v>49770</v>
      </c>
      <c r="C39" s="24">
        <v>49770</v>
      </c>
      <c r="D39" s="11"/>
      <c r="E39" s="11"/>
      <c r="F39" s="24">
        <v>-1300</v>
      </c>
      <c r="G39" s="24">
        <f t="shared" si="10"/>
        <v>-1300</v>
      </c>
      <c r="H39" s="24">
        <f t="shared" si="11"/>
        <v>48470</v>
      </c>
      <c r="I39" s="34" t="s">
        <v>60</v>
      </c>
    </row>
    <row r="40" spans="1:9" ht="36.75" customHeight="1" x14ac:dyDescent="0.25">
      <c r="A40" s="23" t="s">
        <v>73</v>
      </c>
      <c r="B40" s="24">
        <v>37850</v>
      </c>
      <c r="C40" s="24">
        <v>37850</v>
      </c>
      <c r="D40" s="11"/>
      <c r="E40" s="11"/>
      <c r="F40" s="11"/>
      <c r="G40" s="24">
        <f t="shared" si="10"/>
        <v>0</v>
      </c>
      <c r="H40" s="24">
        <f t="shared" si="11"/>
        <v>37850</v>
      </c>
      <c r="I40" s="22"/>
    </row>
    <row r="41" spans="1:9" ht="80.25" customHeight="1" x14ac:dyDescent="0.25">
      <c r="A41" s="23" t="s">
        <v>53</v>
      </c>
      <c r="B41" s="24">
        <v>2618426.7999999998</v>
      </c>
      <c r="C41" s="24">
        <v>2618426.7999999998</v>
      </c>
      <c r="D41" s="11"/>
      <c r="E41" s="11"/>
      <c r="F41" s="24">
        <v>-51500</v>
      </c>
      <c r="G41" s="24">
        <f t="shared" si="10"/>
        <v>-51500</v>
      </c>
      <c r="H41" s="24">
        <f t="shared" si="11"/>
        <v>2566926.7999999998</v>
      </c>
      <c r="I41" s="34" t="s">
        <v>64</v>
      </c>
    </row>
    <row r="42" spans="1:9" ht="18.75" x14ac:dyDescent="0.25">
      <c r="A42" s="27" t="s">
        <v>24</v>
      </c>
      <c r="B42" s="11"/>
      <c r="C42" s="11"/>
      <c r="D42" s="11"/>
      <c r="E42" s="11"/>
      <c r="F42" s="11"/>
      <c r="G42" s="24">
        <f t="shared" si="10"/>
        <v>0</v>
      </c>
      <c r="H42" s="24">
        <f t="shared" si="11"/>
        <v>0</v>
      </c>
      <c r="I42" s="16"/>
    </row>
    <row r="43" spans="1:9" ht="154.5" customHeight="1" x14ac:dyDescent="0.25">
      <c r="A43" s="23" t="s">
        <v>65</v>
      </c>
      <c r="B43" s="24">
        <v>3048494</v>
      </c>
      <c r="C43" s="24">
        <v>3048494</v>
      </c>
      <c r="D43" s="11"/>
      <c r="E43" s="24">
        <v>6616190.4000000004</v>
      </c>
      <c r="F43" s="24">
        <v>-100000</v>
      </c>
      <c r="G43" s="24">
        <f t="shared" si="10"/>
        <v>6516190.4000000004</v>
      </c>
      <c r="H43" s="24">
        <f t="shared" si="11"/>
        <v>9564684.4000000004</v>
      </c>
      <c r="I43" s="33" t="s">
        <v>62</v>
      </c>
    </row>
    <row r="44" spans="1:9" ht="83.25" customHeight="1" x14ac:dyDescent="0.25">
      <c r="A44" s="23" t="s">
        <v>74</v>
      </c>
      <c r="B44" s="24">
        <v>2387620</v>
      </c>
      <c r="C44" s="24">
        <v>2387620</v>
      </c>
      <c r="D44" s="11"/>
      <c r="E44" s="24">
        <v>165497</v>
      </c>
      <c r="F44" s="24">
        <v>0</v>
      </c>
      <c r="G44" s="24">
        <f t="shared" si="10"/>
        <v>165497</v>
      </c>
      <c r="H44" s="24">
        <f t="shared" si="11"/>
        <v>2553117</v>
      </c>
      <c r="I44" s="34" t="s">
        <v>77</v>
      </c>
    </row>
    <row r="45" spans="1:9" ht="110.25" x14ac:dyDescent="0.25">
      <c r="A45" s="23" t="s">
        <v>75</v>
      </c>
      <c r="B45" s="24">
        <v>50000</v>
      </c>
      <c r="C45" s="24">
        <v>50000</v>
      </c>
      <c r="D45" s="11"/>
      <c r="E45" s="24">
        <v>50000</v>
      </c>
      <c r="F45" s="24">
        <v>-40497</v>
      </c>
      <c r="G45" s="24">
        <f t="shared" si="10"/>
        <v>9503</v>
      </c>
      <c r="H45" s="24">
        <f t="shared" si="11"/>
        <v>59503</v>
      </c>
      <c r="I45" s="35" t="s">
        <v>78</v>
      </c>
    </row>
    <row r="46" spans="1:9" ht="30" x14ac:dyDescent="0.25">
      <c r="A46" s="23" t="s">
        <v>76</v>
      </c>
      <c r="B46" s="24">
        <v>351800</v>
      </c>
      <c r="C46" s="24">
        <v>351800</v>
      </c>
      <c r="D46" s="11"/>
      <c r="E46" s="11"/>
      <c r="F46" s="24">
        <v>-5000</v>
      </c>
      <c r="G46" s="24">
        <f t="shared" si="10"/>
        <v>-5000</v>
      </c>
      <c r="H46" s="24">
        <f t="shared" si="11"/>
        <v>346800</v>
      </c>
      <c r="I46" s="34" t="s">
        <v>57</v>
      </c>
    </row>
    <row r="47" spans="1:9" ht="18.75" x14ac:dyDescent="0.25">
      <c r="A47" s="23" t="s">
        <v>54</v>
      </c>
      <c r="B47" s="24">
        <v>336661</v>
      </c>
      <c r="C47" s="24">
        <v>336661</v>
      </c>
      <c r="D47" s="24"/>
      <c r="E47" s="11"/>
      <c r="F47" s="11"/>
      <c r="G47" s="11"/>
      <c r="H47" s="11"/>
      <c r="I47" s="22"/>
    </row>
    <row r="48" spans="1:9" ht="16.5" customHeight="1" x14ac:dyDescent="0.25">
      <c r="A48" s="28" t="s">
        <v>46</v>
      </c>
      <c r="B48" s="30">
        <f>SUM(B49:B50)</f>
        <v>10113170</v>
      </c>
      <c r="C48" s="30">
        <f>SUM(C49:C50)</f>
        <v>10113170</v>
      </c>
      <c r="D48" s="30">
        <f>SUM(D49:D50)</f>
        <v>0</v>
      </c>
      <c r="E48" s="30">
        <f t="shared" ref="E48:F48" si="12">SUM(E49:E50)</f>
        <v>112543.8</v>
      </c>
      <c r="F48" s="30">
        <f t="shared" si="12"/>
        <v>-100000</v>
      </c>
      <c r="G48" s="30">
        <f>SUM(G49:G50)</f>
        <v>12543.800000000003</v>
      </c>
      <c r="H48" s="30">
        <f>SUM(H49:H50)</f>
        <v>10125713.800000001</v>
      </c>
      <c r="I48" s="17"/>
    </row>
    <row r="49" spans="1:12" ht="105" customHeight="1" x14ac:dyDescent="0.25">
      <c r="A49" s="23" t="s">
        <v>55</v>
      </c>
      <c r="B49" s="24">
        <v>3246847</v>
      </c>
      <c r="C49" s="24">
        <v>3246847</v>
      </c>
      <c r="D49" s="24"/>
      <c r="E49" s="24">
        <v>1500</v>
      </c>
      <c r="F49" s="24">
        <v>-100000</v>
      </c>
      <c r="G49" s="24">
        <f t="shared" si="10"/>
        <v>-98500</v>
      </c>
      <c r="H49" s="24">
        <f t="shared" si="11"/>
        <v>3148347</v>
      </c>
      <c r="I49" s="34" t="s">
        <v>63</v>
      </c>
    </row>
    <row r="50" spans="1:12" ht="66" customHeight="1" x14ac:dyDescent="0.25">
      <c r="A50" s="23" t="s">
        <v>66</v>
      </c>
      <c r="B50" s="24">
        <v>6866323</v>
      </c>
      <c r="C50" s="24">
        <v>6866323</v>
      </c>
      <c r="D50" s="24"/>
      <c r="E50" s="24">
        <v>111043.8</v>
      </c>
      <c r="F50" s="24"/>
      <c r="G50" s="24">
        <f t="shared" si="10"/>
        <v>111043.8</v>
      </c>
      <c r="H50" s="24">
        <f t="shared" si="11"/>
        <v>6977366.7999999998</v>
      </c>
      <c r="I50" s="33" t="s">
        <v>58</v>
      </c>
    </row>
    <row r="51" spans="1:12" ht="18.75" x14ac:dyDescent="0.25">
      <c r="A51" s="1" t="s">
        <v>25</v>
      </c>
      <c r="B51" s="2">
        <f>B29+B34+B48</f>
        <v>117034157.95999999</v>
      </c>
      <c r="C51" s="2">
        <f>C29+C34+C48</f>
        <v>117034157.95999999</v>
      </c>
      <c r="D51" s="2">
        <v>7385891.3300000001</v>
      </c>
      <c r="E51" s="2">
        <f>E29+E34+E48</f>
        <v>7760531.2000000002</v>
      </c>
      <c r="F51" s="2">
        <f>F29+F34+F48</f>
        <v>-298297</v>
      </c>
      <c r="G51" s="2">
        <f>E51+F51</f>
        <v>7462234.2000000002</v>
      </c>
      <c r="H51" s="2">
        <f>C51+G51</f>
        <v>124496392.16</v>
      </c>
      <c r="I51" s="13"/>
    </row>
    <row r="52" spans="1:12" ht="18.75" x14ac:dyDescent="0.25">
      <c r="A52" s="1" t="s">
        <v>26</v>
      </c>
      <c r="B52" s="2">
        <f>B27-B51</f>
        <v>0</v>
      </c>
      <c r="C52" s="2">
        <f>C27-C51</f>
        <v>0</v>
      </c>
      <c r="D52" s="2">
        <f>D27-D51</f>
        <v>930041.97000000067</v>
      </c>
      <c r="E52" s="2"/>
      <c r="F52" s="2"/>
      <c r="G52" s="2"/>
      <c r="H52" s="2">
        <f>H27-H51</f>
        <v>-950843.9999999851</v>
      </c>
      <c r="I52" s="13"/>
      <c r="J52" s="5"/>
      <c r="L52" s="5"/>
    </row>
    <row r="53" spans="1:12" ht="18.75" x14ac:dyDescent="0.25">
      <c r="A53" s="41" t="s">
        <v>27</v>
      </c>
      <c r="B53" s="42"/>
      <c r="C53" s="42"/>
      <c r="D53" s="42"/>
      <c r="E53" s="42"/>
      <c r="F53" s="42"/>
      <c r="G53" s="42"/>
      <c r="H53" s="43"/>
      <c r="I53" s="14"/>
    </row>
    <row r="54" spans="1:12" ht="18.75" x14ac:dyDescent="0.25">
      <c r="A54" s="1" t="s">
        <v>28</v>
      </c>
      <c r="B54" s="2"/>
      <c r="C54" s="2"/>
      <c r="D54" s="2"/>
      <c r="E54" s="2"/>
      <c r="F54" s="2"/>
      <c r="G54" s="2"/>
      <c r="H54" s="2">
        <v>950844</v>
      </c>
      <c r="I54" s="13"/>
    </row>
    <row r="55" spans="1:12" ht="37.5" x14ac:dyDescent="0.25">
      <c r="A55" s="1" t="s">
        <v>29</v>
      </c>
      <c r="B55" s="2"/>
      <c r="C55" s="2"/>
      <c r="D55" s="2"/>
      <c r="E55" s="2"/>
      <c r="F55" s="2"/>
      <c r="G55" s="2"/>
      <c r="H55" s="2"/>
      <c r="I55" s="13"/>
    </row>
    <row r="56" spans="1:12" ht="18.75" x14ac:dyDescent="0.25">
      <c r="A56" s="29" t="s">
        <v>30</v>
      </c>
      <c r="B56" s="24"/>
      <c r="C56" s="24"/>
      <c r="D56" s="24"/>
      <c r="E56" s="24"/>
      <c r="F56" s="24"/>
      <c r="G56" s="24"/>
      <c r="H56" s="24"/>
      <c r="I56" s="13"/>
    </row>
    <row r="57" spans="1:12" ht="18.75" x14ac:dyDescent="0.25">
      <c r="A57" s="29" t="s">
        <v>31</v>
      </c>
      <c r="B57" s="24"/>
      <c r="C57" s="24"/>
      <c r="D57" s="24"/>
      <c r="E57" s="24"/>
      <c r="F57" s="24"/>
      <c r="G57" s="24"/>
      <c r="H57" s="24"/>
      <c r="I57" s="13"/>
    </row>
    <row r="58" spans="1:12" ht="37.5" x14ac:dyDescent="0.25">
      <c r="A58" s="1" t="s">
        <v>32</v>
      </c>
      <c r="B58" s="2"/>
      <c r="C58" s="2"/>
      <c r="D58" s="2"/>
      <c r="E58" s="2"/>
      <c r="F58" s="2"/>
      <c r="G58" s="2"/>
      <c r="H58" s="2"/>
      <c r="I58" s="13"/>
    </row>
    <row r="59" spans="1:12" ht="18.75" x14ac:dyDescent="0.25">
      <c r="A59" s="29" t="s">
        <v>33</v>
      </c>
      <c r="B59" s="24"/>
      <c r="C59" s="24"/>
      <c r="D59" s="24"/>
      <c r="E59" s="24"/>
      <c r="F59" s="24"/>
      <c r="G59" s="24"/>
      <c r="H59" s="24"/>
      <c r="I59" s="13"/>
    </row>
    <row r="60" spans="1:12" ht="18.75" x14ac:dyDescent="0.25">
      <c r="A60" s="29" t="s">
        <v>34</v>
      </c>
      <c r="B60" s="24"/>
      <c r="C60" s="24"/>
      <c r="D60" s="24"/>
      <c r="E60" s="24"/>
      <c r="F60" s="24"/>
      <c r="G60" s="24"/>
      <c r="H60" s="24"/>
      <c r="I60" s="13"/>
    </row>
    <row r="61" spans="1:12" ht="18.75" x14ac:dyDescent="0.25">
      <c r="A61" s="1" t="s">
        <v>35</v>
      </c>
      <c r="B61" s="2"/>
      <c r="C61" s="2"/>
      <c r="D61" s="2">
        <v>930041.97</v>
      </c>
      <c r="E61" s="2"/>
      <c r="F61" s="2"/>
      <c r="G61" s="2"/>
      <c r="H61" s="2">
        <v>950844</v>
      </c>
      <c r="I61" s="13"/>
    </row>
    <row r="62" spans="1:12" ht="18.75" x14ac:dyDescent="0.25">
      <c r="A62" s="1" t="s">
        <v>36</v>
      </c>
      <c r="B62" s="2"/>
      <c r="C62" s="2"/>
      <c r="D62" s="2">
        <v>930041.97</v>
      </c>
      <c r="E62" s="2"/>
      <c r="F62" s="2"/>
      <c r="G62" s="2"/>
      <c r="H62" s="2">
        <v>950844</v>
      </c>
      <c r="I62" s="13"/>
    </row>
    <row r="65" spans="2:7" x14ac:dyDescent="0.25">
      <c r="B65" s="5"/>
    </row>
    <row r="67" spans="2:7" x14ac:dyDescent="0.25">
      <c r="G67" s="5"/>
    </row>
    <row r="69" spans="2:7" x14ac:dyDescent="0.25">
      <c r="C69" s="5"/>
      <c r="D69" s="5"/>
    </row>
  </sheetData>
  <mergeCells count="11">
    <mergeCell ref="A2:I2"/>
    <mergeCell ref="H4:H5"/>
    <mergeCell ref="A28:H28"/>
    <mergeCell ref="A53:H53"/>
    <mergeCell ref="I3:I5"/>
    <mergeCell ref="A4:A5"/>
    <mergeCell ref="B4:B5"/>
    <mergeCell ref="C4:C5"/>
    <mergeCell ref="E4:G4"/>
    <mergeCell ref="B3:H3"/>
    <mergeCell ref="D4:D5"/>
  </mergeCells>
  <pageMargins left="0.15748031496062992" right="0.15748031496062992" top="0.39370078740157483" bottom="0.19685039370078741" header="0.19685039370078741" footer="0.1574803149606299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user</cp:lastModifiedBy>
  <cp:lastPrinted>2016-02-17T05:56:57Z</cp:lastPrinted>
  <dcterms:created xsi:type="dcterms:W3CDTF">2014-10-02T05:57:30Z</dcterms:created>
  <dcterms:modified xsi:type="dcterms:W3CDTF">2016-02-18T08:11:44Z</dcterms:modified>
</cp:coreProperties>
</file>