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17895" windowHeight="11190"/>
  </bookViews>
  <sheets>
    <sheet name="Доходы" sheetId="2" r:id="rId1"/>
  </sheets>
  <definedNames>
    <definedName name="_xlnm.Print_Titles" localSheetId="0">Доходы!$10:$12</definedName>
  </definedNames>
  <calcPr calcId="145621"/>
</workbook>
</file>

<file path=xl/calcChain.xml><?xml version="1.0" encoding="utf-8"?>
<calcChain xmlns="http://schemas.openxmlformats.org/spreadsheetml/2006/main">
  <c r="E16" i="2" l="1"/>
  <c r="D80" i="2" l="1"/>
  <c r="D65" i="2"/>
  <c r="D124" i="2" l="1"/>
  <c r="D85" i="2"/>
  <c r="D61" i="2"/>
  <c r="D56" i="2"/>
  <c r="D84" i="2" l="1"/>
  <c r="D83" i="2" s="1"/>
  <c r="D55" i="2"/>
  <c r="D48" i="2"/>
  <c r="D47" i="2" s="1"/>
  <c r="D39" i="2"/>
  <c r="D38" i="2" s="1"/>
  <c r="D32" i="2"/>
  <c r="D26" i="2"/>
  <c r="D21" i="2"/>
  <c r="D20" i="2" s="1"/>
  <c r="D15" i="2"/>
  <c r="D14" i="2" s="1"/>
  <c r="D13" i="2" l="1"/>
  <c r="D132" i="2"/>
  <c r="C15" i="2"/>
  <c r="C14" i="2" s="1"/>
  <c r="C21" i="2"/>
  <c r="C20" i="2" s="1"/>
  <c r="C27" i="2"/>
  <c r="C26" i="2" s="1"/>
  <c r="C32" i="2"/>
  <c r="C39" i="2"/>
  <c r="C38" i="2" s="1"/>
  <c r="C48" i="2"/>
  <c r="C47" i="2" s="1"/>
  <c r="C55" i="2"/>
  <c r="C124" i="2"/>
  <c r="C84" i="2" s="1"/>
  <c r="C83" i="2" s="1"/>
  <c r="E121" i="2"/>
  <c r="E120" i="2"/>
  <c r="E102" i="2"/>
  <c r="E101" i="2"/>
  <c r="E100" i="2"/>
  <c r="E99" i="2"/>
  <c r="C13" i="2" l="1"/>
  <c r="E14" i="2"/>
  <c r="E15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5" i="2"/>
  <c r="E56" i="2"/>
  <c r="E59" i="2"/>
  <c r="E60" i="2"/>
  <c r="E61" i="2"/>
  <c r="E62" i="2"/>
  <c r="E63" i="2"/>
  <c r="E64" i="2"/>
  <c r="E65" i="2"/>
  <c r="E66" i="2"/>
  <c r="E67" i="2"/>
  <c r="E68" i="2"/>
  <c r="E70" i="2"/>
  <c r="E71" i="2"/>
  <c r="E72" i="2"/>
  <c r="E73" i="2"/>
  <c r="E74" i="2"/>
  <c r="E75" i="2"/>
  <c r="E76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2" i="2"/>
  <c r="E123" i="2"/>
  <c r="E124" i="2"/>
  <c r="E125" i="2"/>
  <c r="E126" i="2"/>
  <c r="E127" i="2"/>
  <c r="E128" i="2"/>
  <c r="E129" i="2"/>
  <c r="E130" i="2"/>
  <c r="E131" i="2"/>
  <c r="C132" i="2" l="1"/>
  <c r="E132" i="2" s="1"/>
  <c r="E13" i="2"/>
</calcChain>
</file>

<file path=xl/sharedStrings.xml><?xml version="1.0" encoding="utf-8"?>
<sst xmlns="http://schemas.openxmlformats.org/spreadsheetml/2006/main" count="249" uniqueCount="242">
  <si>
    <t>1</t>
  </si>
  <si>
    <t>2</t>
  </si>
  <si>
    <t>3</t>
  </si>
  <si>
    <t>4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</si>
  <si>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</si>
  <si>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</si>
  <si>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</si>
  <si>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</si>
  <si>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</si>
  <si>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</si>
  <si>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</si>
  <si>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</si>
  <si>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</si>
  <si>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</si>
  <si>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</si>
  <si>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</si>
  <si>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</si>
  <si>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</si>
  <si>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</si>
  <si>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</si>
  <si>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</si>
  <si>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</si>
  <si>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</si>
  <si>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</si>
  <si>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</si>
  <si>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</si>
  <si>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</si>
  <si>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</si>
  <si>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</si>
  <si>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</si>
  <si>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</si>
  <si>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</si>
  <si>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</si>
  <si>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</si>
  <si>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</si>
  <si>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</si>
  <si>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</si>
  <si>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</si>
  <si>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</si>
  <si>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</si>
  <si>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</si>
  <si>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</si>
  <si>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</si>
  <si>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</si>
  <si>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</si>
  <si>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</si>
  <si>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</si>
  <si>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</si>
  <si>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</si>
  <si>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</si>
  <si>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</si>
  <si>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</si>
  <si>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</si>
  <si>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</si>
  <si>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</si>
  <si>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</si>
  <si>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</si>
  <si>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</si>
  <si>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</si>
  <si>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</si>
  <si>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</si>
  <si>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</si>
  <si>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</si>
  <si>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</si>
  <si>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</si>
  <si>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</si>
  <si>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</si>
  <si>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</si>
  <si>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</si>
  <si>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</si>
  <si>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</si>
  <si>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</si>
  <si>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</si>
  <si>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</si>
  <si>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</si>
  <si>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</si>
  <si>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</si>
  <si>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</si>
  <si>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</si>
  <si>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</si>
  <si>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</si>
  <si>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</si>
  <si>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</si>
  <si>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</si>
  <si>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</si>
  <si>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</si>
  <si>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</si>
  <si>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</si>
  <si>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</si>
  <si>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</si>
  <si>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</si>
  <si>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</si>
  <si>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</si>
  <si>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</si>
  <si>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</si>
  <si>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</si>
  <si>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</si>
  <si>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</si>
  <si>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</si>
  <si>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</si>
  <si>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</si>
  <si>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</si>
  <si>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</si>
  <si>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</si>
  <si>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</si>
  <si>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</si>
  <si>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</si>
  <si>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</si>
  <si>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</si>
  <si>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</si>
  <si>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</si>
  <si>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</si>
  <si>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</si>
  <si>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</si>
  <si>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</si>
  <si>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</si>
  <si>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</si>
  <si>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</si>
  <si>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</si>
  <si>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</si>
  <si>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</si>
  <si>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</si>
  <si>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</si>
  <si>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</si>
  <si>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</si>
  <si>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</si>
  <si>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</si>
  <si>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</si>
  <si>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</si>
  <si>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</si>
  <si>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</si>
  <si>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</si>
  <si>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</si>
  <si>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</si>
  <si>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</si>
  <si>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</si>
  <si>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муниципальных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</si>
  <si>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</si>
  <si>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</si>
  <si>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>Код бюджетной классификации Российской Федерации</t>
  </si>
  <si>
    <t>Наименование доходов</t>
  </si>
  <si>
    <t>Процент исполнения к прогнозным параметрам доходов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</si>
  <si>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</si>
  <si>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ИТОГО: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</si>
  <si>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</si>
  <si>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налогам и сборам субъектов Российской Федерации)</t>
  </si>
  <si>
    <t>Налог с продаж</t>
  </si>
  <si>
    <t>000 1090000000 0000 000</t>
  </si>
  <si>
    <t>000 1090600002 0000 110</t>
  </si>
  <si>
    <t>000 1090601002 0000 110</t>
  </si>
  <si>
    <t xml:space="preserve">  Субсидии бюджетам на реализацию федеральных целевых программ</t>
  </si>
  <si>
    <t xml:space="preserve">  Субсидии бюджетам муниципальных районов на реализацию федеральных целевых программ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</si>
  <si>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</si>
  <si>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000 2021000000 0000 151</t>
  </si>
  <si>
    <t xml:space="preserve"> 000 1110501305 0000 120</t>
  </si>
  <si>
    <t>000 1160800001 0000 140</t>
  </si>
  <si>
    <t>Денежные взыскания ( штрафы) за административные правонаругения в области государственного регулирования производства и оборота этилового спирта, алкогольной спиртосодеожащей и табачной продукции</t>
  </si>
  <si>
    <t>Прочие дотации</t>
  </si>
  <si>
    <t>Субсидия бюджетам на поддержку отрасли культуры</t>
  </si>
  <si>
    <t>Приложение 1</t>
  </si>
  <si>
    <t>Жирятинского района</t>
  </si>
  <si>
    <t xml:space="preserve">      к постановлению адинистрации</t>
  </si>
  <si>
    <t>Прочие дотации бюджетам муниципальных районов</t>
  </si>
  <si>
    <t>000 1120104101 0000 120</t>
  </si>
  <si>
    <t xml:space="preserve"> 000 1140601305 0000 430</t>
  </si>
  <si>
    <t>000 1160801001 0000 140</t>
  </si>
  <si>
    <t>000 1160802001 0000 140</t>
  </si>
  <si>
    <t>Денежные взыскания ( штрафы) за административные правонаругения в области государственного регулирования производства и оборота  табачной продукции</t>
  </si>
  <si>
    <t>Субсидии бюджетам на софинансирование капитальных вложений в объекты государственной (муниципальной)собственности</t>
  </si>
  <si>
    <t>Субсидии бюджетаммуниципальных районов на софинансирование капитальных вложений в объекты муниципальной собственности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</si>
  <si>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</si>
  <si>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</si>
  <si>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Субсидия бюджетам муниципальных районов на поддержку отрасли культуры</t>
  </si>
  <si>
    <t>000 1120104201 0000 120</t>
  </si>
  <si>
    <t xml:space="preserve">  Плата за размещение отходов производства </t>
  </si>
  <si>
    <t xml:space="preserve">  Плата за размещение твердых коммунальных отходов  </t>
  </si>
  <si>
    <t>000 2022549700 0000 150</t>
  </si>
  <si>
    <t>000 2022546705 0000 150</t>
  </si>
  <si>
    <t>000 2022007700 0000 150</t>
  </si>
  <si>
    <t>000 2022007705 0000 150</t>
  </si>
  <si>
    <t>000 20225097000000150</t>
  </si>
  <si>
    <t>000 202225097050000150</t>
  </si>
  <si>
    <t>000 2022546700 0000 150</t>
  </si>
  <si>
    <t xml:space="preserve"> 000 2022021605 0000 150</t>
  </si>
  <si>
    <t xml:space="preserve"> 000 2022021600 0000 150</t>
  </si>
  <si>
    <t xml:space="preserve"> 000 2022005105 0000 150</t>
  </si>
  <si>
    <t xml:space="preserve"> 000 2022005100 0000 150</t>
  </si>
  <si>
    <t xml:space="preserve"> 000 2022000000 0000 150</t>
  </si>
  <si>
    <t xml:space="preserve"> 000 2021999905 0000 150</t>
  </si>
  <si>
    <t>000 2021999900 0000 150</t>
  </si>
  <si>
    <t xml:space="preserve"> 000 202150205 0000 150</t>
  </si>
  <si>
    <t xml:space="preserve"> 000 2021500200 0000 150</t>
  </si>
  <si>
    <t xml:space="preserve"> 000 2021500105 0000 150</t>
  </si>
  <si>
    <t xml:space="preserve"> 000 2021500100 0000 150</t>
  </si>
  <si>
    <t>000 2022551900 0000 150</t>
  </si>
  <si>
    <t>000 2022551905 0000 150</t>
  </si>
  <si>
    <t xml:space="preserve"> 000 2022999900 0000 150</t>
  </si>
  <si>
    <t xml:space="preserve"> 000 2022999905 0000 150</t>
  </si>
  <si>
    <t xml:space="preserve"> 000 2023000000 0000 150</t>
  </si>
  <si>
    <t xml:space="preserve"> 000 2023002400 0000 150</t>
  </si>
  <si>
    <t xml:space="preserve"> 000 2023002405 0000 150</t>
  </si>
  <si>
    <t xml:space="preserve"> 000 2023002900 0000 150</t>
  </si>
  <si>
    <t xml:space="preserve"> 000 2023002905 0000 150</t>
  </si>
  <si>
    <t xml:space="preserve"> 000 2023508200 0000 150</t>
  </si>
  <si>
    <t xml:space="preserve"> 000 2023508205 0000 150</t>
  </si>
  <si>
    <t xml:space="preserve"> 000 2023511800 0000 150</t>
  </si>
  <si>
    <t xml:space="preserve"> 000 2023511805 0000 150</t>
  </si>
  <si>
    <t xml:space="preserve"> 000 2023526000 0000 150</t>
  </si>
  <si>
    <t xml:space="preserve"> 000 2023526005 0000 150</t>
  </si>
  <si>
    <t xml:space="preserve"> 000 2024000000 0000 150</t>
  </si>
  <si>
    <t xml:space="preserve"> 000 2024001400 0000 150</t>
  </si>
  <si>
    <t xml:space="preserve"> 000 2024001405 0000 150</t>
  </si>
  <si>
    <t xml:space="preserve"> 000 2024999900 0000 150</t>
  </si>
  <si>
    <t xml:space="preserve"> 000 2024999905 0000 150</t>
  </si>
  <si>
    <t>000 2022549705 0000 150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</si>
  <si>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</si>
  <si>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</si>
  <si>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</si>
  <si>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</si>
  <si>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000 2023512000 0000 150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</si>
  <si>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юрисдткции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</si>
  <si>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юрисдткции в Российской Федерации</t>
  </si>
  <si>
    <t>000 1164300001 0000 140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</si>
  <si>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</si>
  <si>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000 1030223101 0000 110</t>
  </si>
  <si>
    <t xml:space="preserve"> 000 1030224101 0000 110</t>
  </si>
  <si>
    <t xml:space="preserve"> 000 1030225101 0000 110</t>
  </si>
  <si>
    <t xml:space="preserve"> 000 1030226101 0000 110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</si>
  <si>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нормативам,установленным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</si>
  <si>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нормативам,установленным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</si>
  <si>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нормативам,установленным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</si>
  <si>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нормативам,установленным Федеральным законом о федеральном бюджете в целях формирования дорожных фондов субъектов Российской Федерации)</t>
  </si>
  <si>
    <t>000 1130206000 0000 130</t>
  </si>
  <si>
    <t>000 1130206505 0000 130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</si>
  <si>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</si>
  <si>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</si>
  <si>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000 11600600001 0000 140</t>
  </si>
  <si>
    <t xml:space="preserve">  Денежные взыскания (штрафы) за нарушение законодательства о приенении контрольно-кассовой техники при осуществлении наличных денежных расчетов и (или)расчетов с использованием платежных карт</t>
  </si>
  <si>
    <t>Прогноз доходов на 2019 год</t>
  </si>
  <si>
    <t>Доходы бюджета муниципального образования "Жирятинский район" за 9 месцев 2019г.</t>
  </si>
  <si>
    <t>Кассовое исполнение за 9 месяцев 2019 года</t>
  </si>
  <si>
    <t>от "23" октября 2019 года №366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</si>
</sst>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%"/>
  </numFmts>
  <fonts count="18" x14ac:knownFonts="1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85">
    <xf numFmtId="0" fontId="0" fillId="0" borderId="0"/>
    <xf numFmtId="0" fontId="4" fillId="0" borderId="1"/>
    <xf numFmtId="0" fontId="1" fillId="0" borderId="1">
      <alignment horizontal="center" wrapText="1"/>
    </xf>
    <xf numFmtId="0" fontId="6" fillId="0" borderId="11"/>
    <xf numFmtId="0" fontId="6" fillId="0" borderId="1"/>
    <xf numFmtId="0" fontId="3" fillId="0" borderId="1"/>
    <xf numFmtId="0" fontId="1" fillId="0" borderId="1">
      <alignment horizontal="left" wrapText="1"/>
    </xf>
    <xf numFmtId="0" fontId="7" fillId="0" borderId="1"/>
    <xf numFmtId="0" fontId="6" fillId="0" borderId="10"/>
    <xf numFmtId="0" fontId="3" fillId="0" borderId="13"/>
    <xf numFmtId="0" fontId="2" fillId="0" borderId="1">
      <alignment horizontal="left"/>
    </xf>
    <xf numFmtId="0" fontId="8" fillId="0" borderId="1">
      <alignment horizontal="center" vertical="top"/>
    </xf>
    <xf numFmtId="49" fontId="9" fillId="0" borderId="14">
      <alignment horizontal="right"/>
    </xf>
    <xf numFmtId="0" fontId="3" fillId="0" borderId="15"/>
    <xf numFmtId="49" fontId="3" fillId="0" borderId="1"/>
    <xf numFmtId="49" fontId="2" fillId="0" borderId="1">
      <alignment horizontal="right"/>
    </xf>
    <xf numFmtId="0" fontId="2" fillId="0" borderId="1"/>
    <xf numFmtId="0" fontId="2" fillId="0" borderId="14">
      <alignment horizontal="right"/>
    </xf>
    <xf numFmtId="49" fontId="2" fillId="0" borderId="1"/>
    <xf numFmtId="0" fontId="2" fillId="0" borderId="1">
      <alignment horizontal="right"/>
    </xf>
    <xf numFmtId="0" fontId="2" fillId="0" borderId="12">
      <alignment horizontal="left"/>
    </xf>
    <xf numFmtId="49" fontId="2" fillId="0" borderId="12"/>
    <xf numFmtId="0" fontId="10" fillId="0" borderId="1"/>
    <xf numFmtId="0" fontId="10" fillId="0" borderId="16"/>
    <xf numFmtId="49" fontId="2" fillId="0" borderId="8">
      <alignment horizontal="center" vertical="center" wrapText="1"/>
    </xf>
    <xf numFmtId="49" fontId="2" fillId="0" borderId="2">
      <alignment horizontal="center" vertical="center" wrapText="1"/>
    </xf>
    <xf numFmtId="0" fontId="2" fillId="0" borderId="17">
      <alignment horizontal="left" wrapText="1"/>
    </xf>
    <xf numFmtId="49" fontId="2" fillId="0" borderId="18">
      <alignment horizontal="center" wrapText="1"/>
    </xf>
    <xf numFmtId="49" fontId="2" fillId="0" borderId="19">
      <alignment horizontal="center"/>
    </xf>
    <xf numFmtId="4" fontId="2" fillId="0" borderId="8">
      <alignment horizontal="right"/>
    </xf>
    <xf numFmtId="0" fontId="2" fillId="0" borderId="20">
      <alignment horizontal="left" wrapText="1"/>
    </xf>
    <xf numFmtId="4" fontId="2" fillId="0" borderId="20">
      <alignment horizontal="right"/>
    </xf>
    <xf numFmtId="0" fontId="2" fillId="0" borderId="21">
      <alignment horizontal="left" wrapText="1" indent="1"/>
    </xf>
    <xf numFmtId="49" fontId="2" fillId="0" borderId="22">
      <alignment horizontal="center" wrapText="1"/>
    </xf>
    <xf numFmtId="49" fontId="2" fillId="0" borderId="23">
      <alignment horizontal="center"/>
    </xf>
    <xf numFmtId="49" fontId="2" fillId="0" borderId="24">
      <alignment horizontal="center"/>
    </xf>
    <xf numFmtId="0" fontId="2" fillId="0" borderId="25">
      <alignment horizontal="left" wrapText="1" indent="2"/>
    </xf>
    <xf numFmtId="49" fontId="2" fillId="0" borderId="26">
      <alignment horizontal="center"/>
    </xf>
    <xf numFmtId="49" fontId="2" fillId="0" borderId="8">
      <alignment horizontal="center"/>
    </xf>
    <xf numFmtId="0" fontId="2" fillId="0" borderId="16"/>
    <xf numFmtId="0" fontId="2" fillId="2" borderId="16"/>
    <xf numFmtId="0" fontId="2" fillId="0" borderId="1">
      <alignment horizontal="left" wrapText="1"/>
    </xf>
    <xf numFmtId="49" fontId="2" fillId="0" borderId="1">
      <alignment horizontal="center" wrapText="1"/>
    </xf>
    <xf numFmtId="49" fontId="2" fillId="0" borderId="1">
      <alignment horizontal="center"/>
    </xf>
    <xf numFmtId="0" fontId="2" fillId="0" borderId="11">
      <alignment horizontal="left"/>
    </xf>
    <xf numFmtId="49" fontId="2" fillId="0" borderId="11"/>
    <xf numFmtId="0" fontId="2" fillId="0" borderId="11"/>
    <xf numFmtId="0" fontId="3" fillId="0" borderId="11"/>
    <xf numFmtId="0" fontId="2" fillId="0" borderId="27">
      <alignment horizontal="left" wrapText="1"/>
    </xf>
    <xf numFmtId="49" fontId="2" fillId="0" borderId="28">
      <alignment horizontal="center" wrapText="1"/>
    </xf>
    <xf numFmtId="4" fontId="2" fillId="0" borderId="28">
      <alignment horizontal="right"/>
    </xf>
    <xf numFmtId="0" fontId="2" fillId="0" borderId="29">
      <alignment horizontal="left" wrapText="1"/>
    </xf>
    <xf numFmtId="4" fontId="2" fillId="0" borderId="30">
      <alignment horizontal="right"/>
    </xf>
    <xf numFmtId="49" fontId="2" fillId="0" borderId="26">
      <alignment horizontal="center" wrapText="1"/>
    </xf>
    <xf numFmtId="0" fontId="2" fillId="0" borderId="31">
      <alignment horizontal="left" wrapText="1" indent="1"/>
    </xf>
    <xf numFmtId="49" fontId="2" fillId="0" borderId="20">
      <alignment horizontal="center"/>
    </xf>
    <xf numFmtId="0" fontId="2" fillId="0" borderId="30">
      <alignment horizontal="left" wrapText="1" indent="2"/>
    </xf>
    <xf numFmtId="49" fontId="2" fillId="0" borderId="32">
      <alignment horizontal="center"/>
    </xf>
    <xf numFmtId="49" fontId="2" fillId="0" borderId="28">
      <alignment horizontal="center"/>
    </xf>
    <xf numFmtId="0" fontId="2" fillId="0" borderId="33"/>
    <xf numFmtId="0" fontId="2" fillId="0" borderId="34"/>
    <xf numFmtId="0" fontId="4" fillId="0" borderId="35">
      <alignment horizontal="left" wrapText="1"/>
    </xf>
    <xf numFmtId="0" fontId="2" fillId="0" borderId="36">
      <alignment horizontal="center" wrapText="1"/>
    </xf>
    <xf numFmtId="49" fontId="2" fillId="0" borderId="37">
      <alignment horizontal="center" wrapText="1"/>
    </xf>
    <xf numFmtId="4" fontId="2" fillId="0" borderId="19">
      <alignment horizontal="right"/>
    </xf>
    <xf numFmtId="0" fontId="4" fillId="0" borderId="20">
      <alignment horizontal="left" wrapText="1"/>
    </xf>
    <xf numFmtId="4" fontId="2" fillId="0" borderId="38">
      <alignment horizontal="right"/>
    </xf>
    <xf numFmtId="0" fontId="2" fillId="2" borderId="1"/>
    <xf numFmtId="0" fontId="2" fillId="0" borderId="1">
      <alignment horizontal="center" wrapText="1"/>
    </xf>
    <xf numFmtId="0" fontId="4" fillId="0" borderId="11"/>
    <xf numFmtId="49" fontId="2" fillId="0" borderId="11">
      <alignment horizontal="left"/>
    </xf>
    <xf numFmtId="0" fontId="2" fillId="0" borderId="21">
      <alignment horizontal="left" wrapText="1"/>
    </xf>
    <xf numFmtId="0" fontId="2" fillId="0" borderId="31">
      <alignment horizontal="left" wrapText="1"/>
    </xf>
    <xf numFmtId="0" fontId="3" fillId="0" borderId="39"/>
    <xf numFmtId="0" fontId="3" fillId="0" borderId="12"/>
    <xf numFmtId="0" fontId="2" fillId="0" borderId="27">
      <alignment horizontal="left" wrapText="1" indent="1"/>
    </xf>
    <xf numFmtId="49" fontId="2" fillId="0" borderId="32">
      <alignment horizontal="center" wrapText="1"/>
    </xf>
    <xf numFmtId="0" fontId="2" fillId="0" borderId="29">
      <alignment horizontal="left" wrapText="1" indent="1"/>
    </xf>
    <xf numFmtId="0" fontId="2" fillId="0" borderId="21">
      <alignment horizontal="left" wrapText="1" indent="2"/>
    </xf>
    <xf numFmtId="0" fontId="2" fillId="0" borderId="31">
      <alignment horizontal="left" wrapText="1" indent="2"/>
    </xf>
    <xf numFmtId="49" fontId="2" fillId="0" borderId="32">
      <alignment horizontal="left" wrapText="1"/>
    </xf>
    <xf numFmtId="49" fontId="2" fillId="0" borderId="30">
      <alignment horizontal="center"/>
    </xf>
    <xf numFmtId="0" fontId="2" fillId="0" borderId="29">
      <alignment horizontal="left" wrapText="1" indent="2"/>
    </xf>
    <xf numFmtId="49" fontId="2" fillId="0" borderId="32">
      <alignment horizontal="center" shrinkToFit="1"/>
    </xf>
    <xf numFmtId="49" fontId="2" fillId="0" borderId="28">
      <alignment horizontal="center" shrinkToFit="1"/>
    </xf>
    <xf numFmtId="49" fontId="2" fillId="0" borderId="8">
      <alignment horizontal="center" vertical="top" wrapText="1"/>
    </xf>
    <xf numFmtId="0" fontId="2" fillId="0" borderId="8">
      <alignment horizontal="center" vertical="top" wrapText="1"/>
    </xf>
    <xf numFmtId="0" fontId="4" fillId="0" borderId="25"/>
    <xf numFmtId="49" fontId="4" fillId="0" borderId="18">
      <alignment horizontal="center"/>
    </xf>
    <xf numFmtId="49" fontId="11" fillId="0" borderId="40">
      <alignment horizontal="left" vertical="center" wrapText="1"/>
    </xf>
    <xf numFmtId="49" fontId="4" fillId="0" borderId="26">
      <alignment horizontal="center" vertical="center" wrapText="1"/>
    </xf>
    <xf numFmtId="49" fontId="2" fillId="0" borderId="31">
      <alignment horizontal="left" vertical="center" wrapText="1" indent="2"/>
    </xf>
    <xf numFmtId="49" fontId="2" fillId="0" borderId="22">
      <alignment horizontal="center" vertical="center" wrapText="1"/>
    </xf>
    <xf numFmtId="0" fontId="2" fillId="0" borderId="23"/>
    <xf numFmtId="4" fontId="2" fillId="0" borderId="23">
      <alignment horizontal="right"/>
    </xf>
    <xf numFmtId="4" fontId="2" fillId="0" borderId="24">
      <alignment horizontal="right"/>
    </xf>
    <xf numFmtId="49" fontId="2" fillId="0" borderId="29">
      <alignment horizontal="left" vertical="center" wrapText="1" indent="3"/>
    </xf>
    <xf numFmtId="49" fontId="2" fillId="0" borderId="32">
      <alignment horizontal="center" vertical="center" wrapText="1"/>
    </xf>
    <xf numFmtId="49" fontId="2" fillId="0" borderId="40">
      <alignment horizontal="left" vertical="center" wrapText="1" indent="3"/>
    </xf>
    <xf numFmtId="49" fontId="2" fillId="0" borderId="26">
      <alignment horizontal="center" vertical="center" wrapText="1"/>
    </xf>
    <xf numFmtId="49" fontId="2" fillId="0" borderId="41">
      <alignment horizontal="left" vertical="center" wrapText="1" indent="3"/>
    </xf>
    <xf numFmtId="0" fontId="11" fillId="0" borderId="25">
      <alignment horizontal="left" vertical="center" wrapText="1"/>
    </xf>
    <xf numFmtId="0" fontId="4" fillId="0" borderId="12">
      <alignment horizontal="center" vertical="center" textRotation="90" wrapText="1"/>
    </xf>
    <xf numFmtId="49" fontId="2" fillId="0" borderId="12">
      <alignment horizontal="left" vertical="center" wrapText="1" indent="3"/>
    </xf>
    <xf numFmtId="49" fontId="2" fillId="0" borderId="12">
      <alignment horizontal="center" vertical="center" wrapText="1"/>
    </xf>
    <xf numFmtId="4" fontId="2" fillId="0" borderId="12">
      <alignment horizontal="right"/>
    </xf>
    <xf numFmtId="0" fontId="2" fillId="0" borderId="1">
      <alignment vertical="center"/>
    </xf>
    <xf numFmtId="49" fontId="2" fillId="0" borderId="1">
      <alignment horizontal="left" vertical="center" wrapText="1" indent="3"/>
    </xf>
    <xf numFmtId="49" fontId="2" fillId="0" borderId="1">
      <alignment horizontal="center" vertical="center" wrapText="1"/>
    </xf>
    <xf numFmtId="4" fontId="2" fillId="0" borderId="1">
      <alignment horizontal="right" shrinkToFit="1"/>
    </xf>
    <xf numFmtId="0" fontId="4" fillId="0" borderId="1">
      <alignment horizontal="center" vertical="center" textRotation="90" wrapText="1"/>
    </xf>
    <xf numFmtId="49" fontId="2" fillId="0" borderId="11">
      <alignment horizontal="left" vertical="center" wrapText="1" indent="3"/>
    </xf>
    <xf numFmtId="49" fontId="2" fillId="0" borderId="11">
      <alignment horizontal="center" vertical="center" wrapText="1"/>
    </xf>
    <xf numFmtId="4" fontId="2" fillId="0" borderId="11">
      <alignment horizontal="right"/>
    </xf>
    <xf numFmtId="49" fontId="4" fillId="0" borderId="18">
      <alignment horizontal="center" vertical="center" wrapText="1"/>
    </xf>
    <xf numFmtId="0" fontId="2" fillId="0" borderId="24"/>
    <xf numFmtId="49" fontId="2" fillId="0" borderId="42">
      <alignment horizontal="center" vertical="center" wrapText="1"/>
    </xf>
    <xf numFmtId="4" fontId="2" fillId="0" borderId="2">
      <alignment horizontal="right"/>
    </xf>
    <xf numFmtId="4" fontId="2" fillId="0" borderId="43">
      <alignment horizontal="right"/>
    </xf>
    <xf numFmtId="0" fontId="4" fillId="0" borderId="1">
      <alignment horizontal="center" vertical="center" textRotation="90"/>
    </xf>
    <xf numFmtId="49" fontId="11" fillId="0" borderId="25">
      <alignment horizontal="left" vertical="center" wrapText="1"/>
    </xf>
    <xf numFmtId="0" fontId="3" fillId="0" borderId="16"/>
    <xf numFmtId="0" fontId="2" fillId="0" borderId="18">
      <alignment horizontal="center" vertical="center"/>
    </xf>
    <xf numFmtId="0" fontId="2" fillId="0" borderId="40">
      <alignment horizontal="left" vertical="center" wrapText="1"/>
    </xf>
    <xf numFmtId="0" fontId="2" fillId="0" borderId="22">
      <alignment horizontal="center" vertical="center"/>
    </xf>
    <xf numFmtId="0" fontId="2" fillId="0" borderId="32">
      <alignment horizontal="center" vertical="center"/>
    </xf>
    <xf numFmtId="0" fontId="2" fillId="0" borderId="26">
      <alignment horizontal="center" vertical="center"/>
    </xf>
    <xf numFmtId="0" fontId="2" fillId="0" borderId="41">
      <alignment horizontal="left" vertical="center" wrapText="1"/>
    </xf>
    <xf numFmtId="49" fontId="11" fillId="0" borderId="44">
      <alignment horizontal="left" vertical="center" wrapText="1"/>
    </xf>
    <xf numFmtId="49" fontId="2" fillId="0" borderId="19">
      <alignment horizontal="center" vertical="center"/>
    </xf>
    <xf numFmtId="49" fontId="2" fillId="0" borderId="45">
      <alignment horizontal="left" vertical="center" wrapText="1"/>
    </xf>
    <xf numFmtId="49" fontId="2" fillId="0" borderId="23">
      <alignment horizontal="center" vertical="center"/>
    </xf>
    <xf numFmtId="49" fontId="2" fillId="0" borderId="28">
      <alignment horizontal="center" vertical="center"/>
    </xf>
    <xf numFmtId="49" fontId="2" fillId="0" borderId="8">
      <alignment horizontal="center" vertical="center"/>
    </xf>
    <xf numFmtId="49" fontId="2" fillId="0" borderId="46">
      <alignment horizontal="left" vertical="center" wrapText="1"/>
    </xf>
    <xf numFmtId="49" fontId="2" fillId="0" borderId="1">
      <alignment horizontal="left"/>
    </xf>
    <xf numFmtId="0" fontId="2" fillId="0" borderId="1">
      <alignment horizontal="center"/>
    </xf>
    <xf numFmtId="0" fontId="5" fillId="0" borderId="11">
      <alignment wrapText="1"/>
    </xf>
    <xf numFmtId="0" fontId="5" fillId="0" borderId="12">
      <alignment wrapText="1"/>
    </xf>
    <xf numFmtId="0" fontId="2" fillId="0" borderId="12"/>
    <xf numFmtId="0" fontId="12" fillId="0" borderId="0"/>
    <xf numFmtId="0" fontId="12" fillId="0" borderId="0"/>
    <xf numFmtId="0" fontId="12" fillId="0" borderId="0"/>
    <xf numFmtId="0" fontId="3" fillId="0" borderId="1"/>
    <xf numFmtId="0" fontId="3" fillId="0" borderId="1"/>
    <xf numFmtId="0" fontId="3" fillId="3" borderId="1"/>
    <xf numFmtId="0" fontId="3" fillId="3" borderId="11"/>
    <xf numFmtId="49" fontId="2" fillId="0" borderId="8">
      <alignment horizontal="center" vertical="center" wrapText="1"/>
    </xf>
    <xf numFmtId="0" fontId="3" fillId="3" borderId="33"/>
    <xf numFmtId="0" fontId="3" fillId="3" borderId="47"/>
    <xf numFmtId="0" fontId="1" fillId="0" borderId="1">
      <alignment horizontal="center" wrapText="1"/>
    </xf>
    <xf numFmtId="0" fontId="2" fillId="0" borderId="11">
      <alignment wrapText="1"/>
    </xf>
    <xf numFmtId="0" fontId="2" fillId="0" borderId="33">
      <alignment wrapText="1"/>
    </xf>
    <xf numFmtId="0" fontId="3" fillId="3" borderId="48"/>
    <xf numFmtId="0" fontId="3" fillId="3" borderId="12"/>
    <xf numFmtId="0" fontId="3" fillId="3" borderId="49"/>
    <xf numFmtId="0" fontId="2" fillId="0" borderId="1">
      <alignment horizontal="left"/>
    </xf>
    <xf numFmtId="49" fontId="2" fillId="0" borderId="8">
      <alignment horizontal="center" vertical="center" wrapText="1"/>
    </xf>
    <xf numFmtId="0" fontId="3" fillId="3" borderId="50"/>
    <xf numFmtId="0" fontId="2" fillId="0" borderId="2">
      <alignment horizontal="center"/>
    </xf>
    <xf numFmtId="49" fontId="3" fillId="0" borderId="3">
      <alignment horizontal="center"/>
    </xf>
    <xf numFmtId="164" fontId="2" fillId="0" borderId="4">
      <alignment horizontal="center"/>
    </xf>
    <xf numFmtId="0" fontId="2" fillId="0" borderId="5">
      <alignment horizontal="center"/>
    </xf>
    <xf numFmtId="49" fontId="2" fillId="0" borderId="6">
      <alignment horizontal="center"/>
    </xf>
    <xf numFmtId="49" fontId="2" fillId="0" borderId="4">
      <alignment horizontal="center"/>
    </xf>
    <xf numFmtId="0" fontId="2" fillId="0" borderId="4">
      <alignment horizontal="center"/>
    </xf>
    <xf numFmtId="49" fontId="2" fillId="0" borderId="7">
      <alignment horizontal="center"/>
    </xf>
    <xf numFmtId="0" fontId="3" fillId="3" borderId="16"/>
    <xf numFmtId="49" fontId="2" fillId="0" borderId="1">
      <alignment horizontal="right"/>
    </xf>
    <xf numFmtId="0" fontId="2" fillId="0" borderId="1">
      <alignment horizontal="center"/>
    </xf>
    <xf numFmtId="0" fontId="4" fillId="0" borderId="1">
      <alignment horizontal="center"/>
    </xf>
    <xf numFmtId="0" fontId="4" fillId="0" borderId="9">
      <alignment horizontal="center" vertical="center" textRotation="90" wrapText="1"/>
    </xf>
    <xf numFmtId="0" fontId="4" fillId="0" borderId="10">
      <alignment horizontal="center" vertical="center" textRotation="90" wrapText="1"/>
    </xf>
    <xf numFmtId="0" fontId="4" fillId="0" borderId="10">
      <alignment horizontal="center" vertical="center" textRotation="90"/>
    </xf>
    <xf numFmtId="0" fontId="4" fillId="0" borderId="8">
      <alignment horizontal="center" vertical="center" textRotation="90"/>
    </xf>
    <xf numFmtId="0" fontId="5" fillId="0" borderId="8">
      <alignment wrapText="1"/>
    </xf>
    <xf numFmtId="0" fontId="2" fillId="0" borderId="8">
      <alignment horizontal="center" vertical="top" wrapText="1"/>
    </xf>
    <xf numFmtId="49" fontId="2" fillId="0" borderId="11">
      <alignment horizontal="center"/>
    </xf>
    <xf numFmtId="0" fontId="2" fillId="0" borderId="12">
      <alignment horizontal="center"/>
    </xf>
    <xf numFmtId="49" fontId="2" fillId="0" borderId="11"/>
    <xf numFmtId="0" fontId="2" fillId="0" borderId="8">
      <alignment horizontal="center" vertical="top"/>
    </xf>
    <xf numFmtId="0" fontId="2" fillId="0" borderId="11">
      <alignment horizontal="center"/>
    </xf>
    <xf numFmtId="49" fontId="2" fillId="0" borderId="12">
      <alignment horizontal="center"/>
    </xf>
    <xf numFmtId="0" fontId="2" fillId="0" borderId="8">
      <alignment horizontal="center" vertical="top"/>
    </xf>
    <xf numFmtId="9" fontId="12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>
      <alignment horizontal="center" wrapText="1"/>
      <protection locked="0"/>
    </xf>
    <xf numFmtId="0" fontId="3" fillId="0" borderId="1" xfId="5" applyNumberFormat="1" applyProtection="1">
      <protection locked="0"/>
    </xf>
    <xf numFmtId="0" fontId="3" fillId="0" borderId="1" xfId="9" applyNumberFormat="1" applyBorder="1" applyProtection="1">
      <protection locked="0"/>
    </xf>
    <xf numFmtId="0" fontId="13" fillId="0" borderId="1" xfId="11" applyNumberFormat="1" applyFont="1" applyProtection="1">
      <alignment horizontal="center" vertical="top"/>
      <protection locked="0"/>
    </xf>
    <xf numFmtId="49" fontId="13" fillId="0" borderId="1" xfId="12" applyNumberFormat="1" applyFont="1" applyBorder="1" applyProtection="1">
      <alignment horizontal="right"/>
      <protection locked="0"/>
    </xf>
    <xf numFmtId="0" fontId="13" fillId="0" borderId="1" xfId="16" applyNumberFormat="1" applyFont="1" applyBorder="1" applyProtection="1">
      <protection locked="0"/>
    </xf>
    <xf numFmtId="0" fontId="13" fillId="0" borderId="1" xfId="0" applyNumberFormat="1" applyFont="1" applyFill="1" applyBorder="1" applyAlignment="1" applyProtection="1">
      <alignment horizontal="left"/>
    </xf>
    <xf numFmtId="0" fontId="13" fillId="0" borderId="1" xfId="17" applyNumberFormat="1" applyFont="1" applyBorder="1" applyProtection="1">
      <alignment horizontal="right"/>
      <protection locked="0"/>
    </xf>
    <xf numFmtId="0" fontId="13" fillId="0" borderId="1" xfId="20" applyNumberFormat="1" applyFont="1" applyBorder="1" applyProtection="1">
      <alignment horizontal="left"/>
      <protection locked="0"/>
    </xf>
    <xf numFmtId="49" fontId="13" fillId="0" borderId="1" xfId="21" applyNumberFormat="1" applyFont="1" applyBorder="1" applyProtection="1">
      <protection locked="0"/>
    </xf>
    <xf numFmtId="0" fontId="13" fillId="0" borderId="1" xfId="10" applyNumberFormat="1" applyFont="1" applyProtection="1">
      <alignment horizontal="left"/>
      <protection locked="0"/>
    </xf>
    <xf numFmtId="49" fontId="13" fillId="0" borderId="1" xfId="18" applyNumberFormat="1" applyFont="1" applyProtection="1">
      <protection locked="0"/>
    </xf>
    <xf numFmtId="0" fontId="13" fillId="0" borderId="1" xfId="22" applyNumberFormat="1" applyFont="1" applyProtection="1">
      <protection locked="0"/>
    </xf>
    <xf numFmtId="0" fontId="13" fillId="0" borderId="1" xfId="5" applyNumberFormat="1" applyFont="1" applyProtection="1">
      <protection locked="0"/>
    </xf>
    <xf numFmtId="0" fontId="14" fillId="0" borderId="1" xfId="1" applyNumberFormat="1" applyFont="1" applyProtection="1">
      <protection locked="0"/>
    </xf>
    <xf numFmtId="0" fontId="15" fillId="0" borderId="0" xfId="0" applyFont="1" applyProtection="1">
      <protection locked="0"/>
    </xf>
    <xf numFmtId="0" fontId="3" fillId="0" borderId="1" xfId="13" applyNumberFormat="1" applyBorder="1" applyProtection="1">
      <protection locked="0"/>
    </xf>
    <xf numFmtId="49" fontId="13" fillId="0" borderId="51" xfId="24" applyNumberFormat="1" applyFont="1" applyBorder="1" applyProtection="1">
      <alignment horizontal="center" vertical="center" wrapText="1"/>
      <protection locked="0"/>
    </xf>
    <xf numFmtId="49" fontId="13" fillId="0" borderId="51" xfId="25" applyNumberFormat="1" applyFont="1" applyBorder="1" applyProtection="1">
      <alignment horizontal="center" vertical="center" wrapText="1"/>
      <protection locked="0"/>
    </xf>
    <xf numFmtId="4" fontId="13" fillId="0" borderId="51" xfId="29" applyNumberFormat="1" applyFont="1" applyBorder="1" applyProtection="1">
      <alignment horizontal="right"/>
      <protection locked="0"/>
    </xf>
    <xf numFmtId="49" fontId="13" fillId="0" borderId="51" xfId="38" applyNumberFormat="1" applyFont="1" applyBorder="1" applyProtection="1">
      <alignment horizontal="center"/>
      <protection locked="0"/>
    </xf>
    <xf numFmtId="0" fontId="13" fillId="0" borderId="51" xfId="36" applyNumberFormat="1" applyFont="1" applyBorder="1" applyAlignment="1" applyProtection="1">
      <alignment wrapText="1"/>
      <protection locked="0"/>
    </xf>
    <xf numFmtId="0" fontId="13" fillId="0" borderId="53" xfId="36" applyNumberFormat="1" applyFont="1" applyBorder="1" applyAlignment="1" applyProtection="1">
      <alignment wrapText="1"/>
      <protection locked="0"/>
    </xf>
    <xf numFmtId="0" fontId="15" fillId="0" borderId="51" xfId="32" applyNumberFormat="1" applyFont="1" applyBorder="1" applyAlignment="1" applyProtection="1">
      <alignment wrapText="1"/>
    </xf>
    <xf numFmtId="49" fontId="13" fillId="4" borderId="51" xfId="38" applyNumberFormat="1" applyFont="1" applyFill="1" applyBorder="1" applyProtection="1">
      <alignment horizontal="center"/>
      <protection locked="0"/>
    </xf>
    <xf numFmtId="49" fontId="15" fillId="4" borderId="51" xfId="158" applyNumberFormat="1" applyFont="1" applyFill="1" applyBorder="1" applyAlignment="1" applyProtection="1">
      <alignment horizontal="center"/>
    </xf>
    <xf numFmtId="49" fontId="13" fillId="0" borderId="52" xfId="38" applyNumberFormat="1" applyFont="1" applyBorder="1" applyProtection="1">
      <alignment horizontal="center"/>
      <protection locked="0"/>
    </xf>
    <xf numFmtId="4" fontId="15" fillId="0" borderId="51" xfId="29" applyNumberFormat="1" applyFont="1" applyBorder="1" applyProtection="1">
      <alignment horizontal="right"/>
      <protection locked="0"/>
    </xf>
    <xf numFmtId="0" fontId="5" fillId="0" borderId="1" xfId="5" applyNumberFormat="1" applyFont="1" applyAlignment="1" applyProtection="1"/>
    <xf numFmtId="0" fontId="5" fillId="0" borderId="1" xfId="16" applyNumberFormat="1" applyFont="1" applyAlignment="1" applyProtection="1"/>
    <xf numFmtId="0" fontId="13" fillId="0" borderId="1" xfId="5" applyNumberFormat="1" applyFont="1" applyAlignment="1" applyProtection="1">
      <protection locked="0"/>
    </xf>
    <xf numFmtId="165" fontId="13" fillId="0" borderId="51" xfId="184" applyNumberFormat="1" applyFont="1" applyBorder="1" applyAlignment="1" applyProtection="1">
      <alignment horizontal="right"/>
      <protection locked="0"/>
    </xf>
    <xf numFmtId="4" fontId="16" fillId="0" borderId="51" xfId="29" applyNumberFormat="1" applyFont="1" applyBorder="1" applyProtection="1">
      <alignment horizontal="right"/>
      <protection locked="0"/>
    </xf>
    <xf numFmtId="165" fontId="14" fillId="0" borderId="51" xfId="184" applyNumberFormat="1" applyFont="1" applyBorder="1" applyAlignment="1" applyProtection="1">
      <alignment horizontal="right"/>
      <protection locked="0"/>
    </xf>
    <xf numFmtId="4" fontId="14" fillId="0" borderId="51" xfId="29" applyNumberFormat="1" applyFont="1" applyBorder="1" applyProtection="1">
      <alignment horizontal="right"/>
      <protection locked="0"/>
    </xf>
    <xf numFmtId="4" fontId="17" fillId="0" borderId="51" xfId="29" applyNumberFormat="1" applyFont="1" applyBorder="1" applyProtection="1">
      <alignment horizontal="right"/>
      <protection locked="0"/>
    </xf>
    <xf numFmtId="49" fontId="14" fillId="0" borderId="51" xfId="38" applyNumberFormat="1" applyFont="1" applyBorder="1" applyProtection="1">
      <alignment horizontal="center"/>
      <protection locked="0"/>
    </xf>
    <xf numFmtId="0" fontId="14" fillId="0" borderId="51" xfId="36" applyNumberFormat="1" applyFont="1" applyBorder="1" applyAlignment="1" applyProtection="1">
      <alignment wrapText="1"/>
      <protection locked="0"/>
    </xf>
    <xf numFmtId="0" fontId="16" fillId="0" borderId="51" xfId="0" applyFont="1" applyBorder="1" applyProtection="1">
      <protection locked="0"/>
    </xf>
    <xf numFmtId="49" fontId="13" fillId="0" borderId="55" xfId="0" applyNumberFormat="1" applyFont="1" applyFill="1" applyBorder="1" applyAlignment="1" applyProtection="1">
      <alignment horizontal="center" vertical="center" wrapText="1"/>
    </xf>
    <xf numFmtId="49" fontId="13" fillId="0" borderId="56" xfId="0" applyNumberFormat="1" applyFont="1" applyFill="1" applyBorder="1" applyAlignment="1" applyProtection="1">
      <alignment horizontal="center" vertical="center" wrapText="1"/>
    </xf>
    <xf numFmtId="49" fontId="13" fillId="0" borderId="23" xfId="0" applyNumberFormat="1" applyFont="1" applyFill="1" applyBorder="1" applyAlignment="1" applyProtection="1">
      <alignment horizontal="center" vertical="center" wrapText="1"/>
    </xf>
    <xf numFmtId="49" fontId="13" fillId="0" borderId="57" xfId="0" applyNumberFormat="1" applyFont="1" applyFill="1" applyBorder="1" applyAlignment="1" applyProtection="1">
      <alignment horizontal="center" vertical="center" wrapText="1"/>
    </xf>
    <xf numFmtId="49" fontId="15" fillId="0" borderId="52" xfId="24" applyNumberFormat="1" applyFont="1" applyBorder="1" applyAlignment="1" applyProtection="1">
      <alignment horizontal="center" vertical="center" wrapText="1"/>
      <protection locked="0"/>
    </xf>
    <xf numFmtId="49" fontId="15" fillId="0" borderId="54" xfId="24" applyNumberFormat="1" applyFont="1" applyBorder="1" applyAlignment="1" applyProtection="1">
      <alignment horizontal="center" vertical="center" wrapText="1"/>
      <protection locked="0"/>
    </xf>
    <xf numFmtId="0" fontId="5" fillId="0" borderId="1" xfId="5" applyNumberFormat="1" applyFont="1" applyAlignment="1" applyProtection="1">
      <alignment horizontal="right"/>
    </xf>
    <xf numFmtId="0" fontId="14" fillId="0" borderId="1" xfId="5" applyNumberFormat="1" applyFont="1" applyAlignment="1" applyProtection="1">
      <alignment horizontal="center"/>
      <protection locked="0"/>
    </xf>
    <xf numFmtId="0" fontId="1" fillId="0" borderId="1" xfId="0" applyNumberFormat="1" applyFont="1" applyFill="1" applyBorder="1" applyAlignment="1" applyProtection="1">
      <alignment horizontal="center" wrapText="1"/>
    </xf>
  </cellXfs>
  <cellStyles count="185">
    <cellStyle name="br" xfId="142"/>
    <cellStyle name="col" xfId="141"/>
    <cellStyle name="style0" xfId="143"/>
    <cellStyle name="td" xfId="144"/>
    <cellStyle name="tr" xfId="140"/>
    <cellStyle name="xl100" xfId="50"/>
    <cellStyle name="xl101" xfId="64"/>
    <cellStyle name="xl102" xfId="168"/>
    <cellStyle name="xl103" xfId="51"/>
    <cellStyle name="xl104" xfId="54"/>
    <cellStyle name="xl105" xfId="65"/>
    <cellStyle name="xl106" xfId="67"/>
    <cellStyle name="xl107" xfId="46"/>
    <cellStyle name="xl108" xfId="169"/>
    <cellStyle name="xl109" xfId="47"/>
    <cellStyle name="xl110" xfId="52"/>
    <cellStyle name="xl111" xfId="55"/>
    <cellStyle name="xl112" xfId="66"/>
    <cellStyle name="xl113" xfId="170"/>
    <cellStyle name="xl114" xfId="69"/>
    <cellStyle name="xl115" xfId="71"/>
    <cellStyle name="xl116" xfId="75"/>
    <cellStyle name="xl117" xfId="78"/>
    <cellStyle name="xl118" xfId="82"/>
    <cellStyle name="xl119" xfId="68"/>
    <cellStyle name="xl120" xfId="70"/>
    <cellStyle name="xl121" xfId="76"/>
    <cellStyle name="xl122" xfId="80"/>
    <cellStyle name="xl123" xfId="83"/>
    <cellStyle name="xl124" xfId="84"/>
    <cellStyle name="xl125" xfId="72"/>
    <cellStyle name="xl126" xfId="77"/>
    <cellStyle name="xl127" xfId="79"/>
    <cellStyle name="xl128" xfId="73"/>
    <cellStyle name="xl129" xfId="74"/>
    <cellStyle name="xl130" xfId="81"/>
    <cellStyle name="xl131" xfId="171"/>
    <cellStyle name="xl132" xfId="102"/>
    <cellStyle name="xl133" xfId="106"/>
    <cellStyle name="xl134" xfId="110"/>
    <cellStyle name="xl135" xfId="172"/>
    <cellStyle name="xl136" xfId="119"/>
    <cellStyle name="xl137" xfId="173"/>
    <cellStyle name="xl138" xfId="174"/>
    <cellStyle name="xl139" xfId="137"/>
    <cellStyle name="xl140" xfId="175"/>
    <cellStyle name="xl141" xfId="138"/>
    <cellStyle name="xl142" xfId="176"/>
    <cellStyle name="xl143" xfId="87"/>
    <cellStyle name="xl144" xfId="89"/>
    <cellStyle name="xl145" xfId="91"/>
    <cellStyle name="xl146" xfId="96"/>
    <cellStyle name="xl147" xfId="98"/>
    <cellStyle name="xl148" xfId="100"/>
    <cellStyle name="xl149" xfId="101"/>
    <cellStyle name="xl150" xfId="103"/>
    <cellStyle name="xl151" xfId="107"/>
    <cellStyle name="xl152" xfId="111"/>
    <cellStyle name="xl153" xfId="120"/>
    <cellStyle name="xl154" xfId="123"/>
    <cellStyle name="xl155" xfId="127"/>
    <cellStyle name="xl156" xfId="128"/>
    <cellStyle name="xl157" xfId="130"/>
    <cellStyle name="xl158" xfId="134"/>
    <cellStyle name="xl159" xfId="88"/>
    <cellStyle name="xl160" xfId="90"/>
    <cellStyle name="xl161" xfId="92"/>
    <cellStyle name="xl162" xfId="97"/>
    <cellStyle name="xl163" xfId="99"/>
    <cellStyle name="xl164" xfId="104"/>
    <cellStyle name="xl165" xfId="108"/>
    <cellStyle name="xl166" xfId="112"/>
    <cellStyle name="xl167" xfId="114"/>
    <cellStyle name="xl168" xfId="116"/>
    <cellStyle name="xl169" xfId="121"/>
    <cellStyle name="xl170" xfId="122"/>
    <cellStyle name="xl171" xfId="124"/>
    <cellStyle name="xl172" xfId="125"/>
    <cellStyle name="xl173" xfId="126"/>
    <cellStyle name="xl174" xfId="129"/>
    <cellStyle name="xl175" xfId="131"/>
    <cellStyle name="xl176" xfId="132"/>
    <cellStyle name="xl177" xfId="133"/>
    <cellStyle name="xl178" xfId="177"/>
    <cellStyle name="xl179" xfId="178"/>
    <cellStyle name="xl180" xfId="136"/>
    <cellStyle name="xl181" xfId="179"/>
    <cellStyle name="xl182" xfId="180"/>
    <cellStyle name="xl183" xfId="85"/>
    <cellStyle name="xl184" xfId="93"/>
    <cellStyle name="xl185" xfId="105"/>
    <cellStyle name="xl186" xfId="109"/>
    <cellStyle name="xl187" xfId="113"/>
    <cellStyle name="xl188" xfId="117"/>
    <cellStyle name="xl189" xfId="139"/>
    <cellStyle name="xl190" xfId="86"/>
    <cellStyle name="xl191" xfId="181"/>
    <cellStyle name="xl192" xfId="182"/>
    <cellStyle name="xl193" xfId="135"/>
    <cellStyle name="xl194" xfId="94"/>
    <cellStyle name="xl195" xfId="183"/>
    <cellStyle name="xl196" xfId="95"/>
    <cellStyle name="xl197" xfId="115"/>
    <cellStyle name="xl198" xfId="118"/>
    <cellStyle name="xl21" xfId="145"/>
    <cellStyle name="xl22" xfId="1"/>
    <cellStyle name="xl23" xfId="7"/>
    <cellStyle name="xl24" xfId="10"/>
    <cellStyle name="xl25" xfId="16"/>
    <cellStyle name="xl26" xfId="22"/>
    <cellStyle name="xl27" xfId="5"/>
    <cellStyle name="xl28" xfId="146"/>
    <cellStyle name="xl29" xfId="147"/>
    <cellStyle name="xl30" xfId="24"/>
    <cellStyle name="xl31" xfId="148"/>
    <cellStyle name="xl32" xfId="26"/>
    <cellStyle name="xl33" xfId="32"/>
    <cellStyle name="xl34" xfId="36"/>
    <cellStyle name="xl35" xfId="149"/>
    <cellStyle name="xl36" xfId="150"/>
    <cellStyle name="xl37" xfId="11"/>
    <cellStyle name="xl38" xfId="151"/>
    <cellStyle name="xl39" xfId="152"/>
    <cellStyle name="xl40" xfId="20"/>
    <cellStyle name="xl41" xfId="153"/>
    <cellStyle name="xl42" xfId="27"/>
    <cellStyle name="xl43" xfId="33"/>
    <cellStyle name="xl44" xfId="37"/>
    <cellStyle name="xl45" xfId="154"/>
    <cellStyle name="xl46" xfId="155"/>
    <cellStyle name="xl47" xfId="39"/>
    <cellStyle name="xl48" xfId="156"/>
    <cellStyle name="xl49" xfId="21"/>
    <cellStyle name="xl50" xfId="18"/>
    <cellStyle name="xl51" xfId="28"/>
    <cellStyle name="xl52" xfId="34"/>
    <cellStyle name="xl53" xfId="38"/>
    <cellStyle name="xl54" xfId="157"/>
    <cellStyle name="xl55" xfId="25"/>
    <cellStyle name="xl56" xfId="158"/>
    <cellStyle name="xl57" xfId="29"/>
    <cellStyle name="xl58" xfId="40"/>
    <cellStyle name="xl59" xfId="2"/>
    <cellStyle name="xl60" xfId="8"/>
    <cellStyle name="xl61" xfId="12"/>
    <cellStyle name="xl62" xfId="17"/>
    <cellStyle name="xl63" xfId="3"/>
    <cellStyle name="xl64" xfId="159"/>
    <cellStyle name="xl65" xfId="160"/>
    <cellStyle name="xl66" xfId="161"/>
    <cellStyle name="xl67" xfId="162"/>
    <cellStyle name="xl68" xfId="163"/>
    <cellStyle name="xl69" xfId="164"/>
    <cellStyle name="xl70" xfId="165"/>
    <cellStyle name="xl71" xfId="166"/>
    <cellStyle name="xl72" xfId="23"/>
    <cellStyle name="xl73" xfId="4"/>
    <cellStyle name="xl74" xfId="9"/>
    <cellStyle name="xl75" xfId="13"/>
    <cellStyle name="xl76" xfId="30"/>
    <cellStyle name="xl77" xfId="35"/>
    <cellStyle name="xl78" xfId="6"/>
    <cellStyle name="xl79" xfId="14"/>
    <cellStyle name="xl80" xfId="19"/>
    <cellStyle name="xl81" xfId="15"/>
    <cellStyle name="xl82" xfId="31"/>
    <cellStyle name="xl83" xfId="41"/>
    <cellStyle name="xl84" xfId="44"/>
    <cellStyle name="xl85" xfId="48"/>
    <cellStyle name="xl86" xfId="59"/>
    <cellStyle name="xl87" xfId="61"/>
    <cellStyle name="xl88" xfId="56"/>
    <cellStyle name="xl89" xfId="42"/>
    <cellStyle name="xl90" xfId="53"/>
    <cellStyle name="xl91" xfId="60"/>
    <cellStyle name="xl92" xfId="62"/>
    <cellStyle name="xl93" xfId="167"/>
    <cellStyle name="xl94" xfId="57"/>
    <cellStyle name="xl95" xfId="43"/>
    <cellStyle name="xl96" xfId="49"/>
    <cellStyle name="xl97" xfId="63"/>
    <cellStyle name="xl98" xfId="58"/>
    <cellStyle name="xl99" xfId="45"/>
    <cellStyle name="Обычный" xfId="0" builtinId="0"/>
    <cellStyle name="Процентный" xfId="184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4"/>
  <sheetViews>
    <sheetView tabSelected="1" zoomScaleNormal="100" workbookViewId="0">
      <selection activeCell="B10" sqref="B10:B11"/>
    </sheetView>
  </sheetViews>
  <sheetFormatPr defaultRowHeight="15" x14ac:dyDescent="0.25"/>
  <cols>
    <col min="1" max="1" width="26.140625" style="1" customWidth="1"/>
    <col min="2" max="2" width="60" style="1" customWidth="1"/>
    <col min="3" max="3" width="17.140625" style="1" customWidth="1"/>
    <col min="4" max="5" width="16.140625" style="1" customWidth="1"/>
    <col min="6" max="6" width="9.7109375" style="1" customWidth="1"/>
    <col min="7" max="16384" width="9.140625" style="1"/>
  </cols>
  <sheetData>
    <row r="1" spans="1:6" ht="17.100000000000001" customHeight="1" x14ac:dyDescent="0.25">
      <c r="A1" s="49"/>
      <c r="B1" s="49"/>
      <c r="C1" s="2"/>
      <c r="D1" s="3"/>
      <c r="E1" s="3"/>
      <c r="F1" s="3"/>
    </row>
    <row r="2" spans="1:6" ht="17.100000000000001" customHeight="1" x14ac:dyDescent="0.25">
      <c r="A2" s="49"/>
      <c r="B2" s="49"/>
      <c r="C2" s="47" t="s">
        <v>159</v>
      </c>
      <c r="D2" s="47"/>
      <c r="E2" s="47"/>
      <c r="F2" s="30"/>
    </row>
    <row r="3" spans="1:6" ht="14.1" customHeight="1" x14ac:dyDescent="0.25">
      <c r="A3" s="5"/>
      <c r="B3" s="5"/>
      <c r="C3" s="6"/>
      <c r="D3" s="31" t="s">
        <v>161</v>
      </c>
      <c r="E3" s="31"/>
      <c r="F3" s="31"/>
    </row>
    <row r="4" spans="1:6" ht="14.1" customHeight="1" x14ac:dyDescent="0.25">
      <c r="A4" s="7"/>
      <c r="B4" s="8"/>
      <c r="C4" s="47" t="s">
        <v>160</v>
      </c>
      <c r="D4" s="47"/>
      <c r="E4" s="47"/>
      <c r="F4" s="30"/>
    </row>
    <row r="5" spans="1:6" ht="14.1" customHeight="1" x14ac:dyDescent="0.25">
      <c r="A5" s="10"/>
      <c r="B5" s="11"/>
      <c r="C5" s="47" t="s">
        <v>241</v>
      </c>
      <c r="D5" s="47"/>
      <c r="E5" s="47"/>
      <c r="F5" s="30"/>
    </row>
    <row r="6" spans="1:6" ht="14.1" customHeight="1" x14ac:dyDescent="0.25">
      <c r="A6" s="12"/>
      <c r="B6" s="13"/>
      <c r="C6" s="9"/>
      <c r="D6" s="32"/>
      <c r="E6" s="32"/>
      <c r="F6" s="3"/>
    </row>
    <row r="7" spans="1:6" ht="15" customHeight="1" x14ac:dyDescent="0.25">
      <c r="A7" s="14"/>
      <c r="B7" s="14"/>
      <c r="C7" s="14"/>
      <c r="D7" s="15"/>
      <c r="E7" s="15"/>
      <c r="F7" s="3"/>
    </row>
    <row r="8" spans="1:6" ht="12.95" customHeight="1" x14ac:dyDescent="0.25">
      <c r="A8" s="48" t="s">
        <v>239</v>
      </c>
      <c r="B8" s="48"/>
      <c r="C8" s="48"/>
      <c r="D8" s="48"/>
      <c r="E8" s="48"/>
      <c r="F8" s="3"/>
    </row>
    <row r="9" spans="1:6" ht="24.75" customHeight="1" x14ac:dyDescent="0.25">
      <c r="A9" s="16"/>
      <c r="B9" s="12"/>
      <c r="C9" s="13"/>
      <c r="D9" s="15"/>
      <c r="E9" s="15"/>
      <c r="F9" s="3"/>
    </row>
    <row r="10" spans="1:6" ht="11.25" customHeight="1" x14ac:dyDescent="0.25">
      <c r="A10" s="43" t="s">
        <v>139</v>
      </c>
      <c r="B10" s="41" t="s">
        <v>140</v>
      </c>
      <c r="C10" s="45" t="s">
        <v>238</v>
      </c>
      <c r="D10" s="45" t="s">
        <v>240</v>
      </c>
      <c r="E10" s="45" t="s">
        <v>141</v>
      </c>
      <c r="F10" s="4"/>
    </row>
    <row r="11" spans="1:6" ht="72" customHeight="1" x14ac:dyDescent="0.25">
      <c r="A11" s="44"/>
      <c r="B11" s="42"/>
      <c r="C11" s="46"/>
      <c r="D11" s="46"/>
      <c r="E11" s="46"/>
      <c r="F11" s="4"/>
    </row>
    <row r="12" spans="1:6" ht="11.45" customHeight="1" x14ac:dyDescent="0.25">
      <c r="A12" s="19" t="s">
        <v>0</v>
      </c>
      <c r="B12" s="19" t="s">
        <v>1</v>
      </c>
      <c r="C12" s="20" t="s">
        <v>2</v>
      </c>
      <c r="D12" s="20" t="s">
        <v>3</v>
      </c>
      <c r="E12" s="20"/>
      <c r="F12" s="4"/>
    </row>
    <row r="13" spans="1:6" ht="15" customHeight="1" x14ac:dyDescent="0.25">
      <c r="A13" s="38" t="s">
        <v>5</v>
      </c>
      <c r="B13" s="39" t="s">
        <v>4</v>
      </c>
      <c r="C13" s="36">
        <f>C14+C20+C26+C32+C38+C47+C55+C65</f>
        <v>42882395</v>
      </c>
      <c r="D13" s="36">
        <f>D14+D20+D26+D32+D38+D47+D55+D61+D65+D80</f>
        <v>31039672.239999998</v>
      </c>
      <c r="E13" s="35">
        <f>D13/C13</f>
        <v>0.72383252474587756</v>
      </c>
      <c r="F13" s="18"/>
    </row>
    <row r="14" spans="1:6" ht="15" customHeight="1" x14ac:dyDescent="0.25">
      <c r="A14" s="38" t="s">
        <v>7</v>
      </c>
      <c r="B14" s="39" t="s">
        <v>6</v>
      </c>
      <c r="C14" s="36">
        <f>C15</f>
        <v>31323180</v>
      </c>
      <c r="D14" s="36">
        <f>D15</f>
        <v>22934426.399999999</v>
      </c>
      <c r="E14" s="35">
        <f t="shared" ref="E14:E82" si="0">D14/C14</f>
        <v>0.73218703848076727</v>
      </c>
      <c r="F14" s="18"/>
    </row>
    <row r="15" spans="1:6" ht="15" customHeight="1" x14ac:dyDescent="0.25">
      <c r="A15" s="38" t="s">
        <v>9</v>
      </c>
      <c r="B15" s="39" t="s">
        <v>8</v>
      </c>
      <c r="C15" s="36">
        <f>C16+C17+C18+C19</f>
        <v>31323180</v>
      </c>
      <c r="D15" s="36">
        <f>D16+D17+D18+D19</f>
        <v>22934426.399999999</v>
      </c>
      <c r="E15" s="35">
        <f t="shared" si="0"/>
        <v>0.73218703848076727</v>
      </c>
      <c r="F15" s="18"/>
    </row>
    <row r="16" spans="1:6" ht="78" customHeight="1" x14ac:dyDescent="0.25">
      <c r="A16" s="22" t="s">
        <v>11</v>
      </c>
      <c r="B16" s="23" t="s">
        <v>10</v>
      </c>
      <c r="C16" s="21">
        <v>30995595</v>
      </c>
      <c r="D16" s="21">
        <v>22539040.829999998</v>
      </c>
      <c r="E16" s="33">
        <f>D16/C16</f>
        <v>0.7271691616179653</v>
      </c>
      <c r="F16" s="18"/>
    </row>
    <row r="17" spans="1:6" ht="125.25" customHeight="1" x14ac:dyDescent="0.25">
      <c r="A17" s="22" t="s">
        <v>13</v>
      </c>
      <c r="B17" s="23" t="s">
        <v>12</v>
      </c>
      <c r="C17" s="29">
        <v>188650</v>
      </c>
      <c r="D17" s="29">
        <v>96448.47</v>
      </c>
      <c r="E17" s="33">
        <f t="shared" si="0"/>
        <v>0.51125613570103368</v>
      </c>
      <c r="F17" s="18"/>
    </row>
    <row r="18" spans="1:6" ht="45.75" customHeight="1" x14ac:dyDescent="0.25">
      <c r="A18" s="22" t="s">
        <v>15</v>
      </c>
      <c r="B18" s="23" t="s">
        <v>14</v>
      </c>
      <c r="C18" s="29">
        <v>40425</v>
      </c>
      <c r="D18" s="29">
        <v>169219.26</v>
      </c>
      <c r="E18" s="33">
        <f t="shared" si="0"/>
        <v>4.1860051948051948</v>
      </c>
      <c r="F18" s="18"/>
    </row>
    <row r="19" spans="1:6" ht="92.25" customHeight="1" x14ac:dyDescent="0.25">
      <c r="A19" s="22" t="s">
        <v>17</v>
      </c>
      <c r="B19" s="23" t="s">
        <v>16</v>
      </c>
      <c r="C19" s="29">
        <v>98510</v>
      </c>
      <c r="D19" s="29">
        <v>129717.84</v>
      </c>
      <c r="E19" s="33">
        <f t="shared" si="0"/>
        <v>1.316798700639529</v>
      </c>
      <c r="F19" s="18"/>
    </row>
    <row r="20" spans="1:6" ht="31.5" customHeight="1" x14ac:dyDescent="0.25">
      <c r="A20" s="38" t="s">
        <v>19</v>
      </c>
      <c r="B20" s="39" t="s">
        <v>18</v>
      </c>
      <c r="C20" s="34">
        <f>C21</f>
        <v>6019966</v>
      </c>
      <c r="D20" s="34">
        <f>D21</f>
        <v>4989288.54</v>
      </c>
      <c r="E20" s="35">
        <f t="shared" si="0"/>
        <v>0.82879015263541356</v>
      </c>
      <c r="F20" s="18"/>
    </row>
    <row r="21" spans="1:6" ht="28.5" customHeight="1" x14ac:dyDescent="0.25">
      <c r="A21" s="22" t="s">
        <v>21</v>
      </c>
      <c r="B21" s="23" t="s">
        <v>20</v>
      </c>
      <c r="C21" s="29">
        <f>C22+C23+C24+C25</f>
        <v>6019966</v>
      </c>
      <c r="D21" s="29">
        <f>D22+D23+D24+D25</f>
        <v>4989288.54</v>
      </c>
      <c r="E21" s="33">
        <f t="shared" si="0"/>
        <v>0.82879015263541356</v>
      </c>
      <c r="F21" s="18"/>
    </row>
    <row r="22" spans="1:6" ht="114.75" customHeight="1" x14ac:dyDescent="0.25">
      <c r="A22" s="22" t="s">
        <v>224</v>
      </c>
      <c r="B22" s="23" t="s">
        <v>228</v>
      </c>
      <c r="C22" s="29">
        <v>2182999</v>
      </c>
      <c r="D22" s="29">
        <v>2258554.16</v>
      </c>
      <c r="E22" s="33">
        <f t="shared" si="0"/>
        <v>1.0346107167250191</v>
      </c>
      <c r="F22" s="18"/>
    </row>
    <row r="23" spans="1:6" ht="129" customHeight="1" x14ac:dyDescent="0.25">
      <c r="A23" s="22" t="s">
        <v>225</v>
      </c>
      <c r="B23" s="23" t="s">
        <v>229</v>
      </c>
      <c r="C23" s="29">
        <v>15294</v>
      </c>
      <c r="D23" s="29">
        <v>17170.96</v>
      </c>
      <c r="E23" s="33">
        <f t="shared" si="0"/>
        <v>1.1227252517327055</v>
      </c>
      <c r="F23" s="18"/>
    </row>
    <row r="24" spans="1:6" ht="112.5" customHeight="1" x14ac:dyDescent="0.25">
      <c r="A24" s="22" t="s">
        <v>226</v>
      </c>
      <c r="B24" s="23" t="s">
        <v>230</v>
      </c>
      <c r="C24" s="29">
        <v>4227608</v>
      </c>
      <c r="D24" s="29">
        <v>3095552.8</v>
      </c>
      <c r="E24" s="33">
        <f t="shared" si="0"/>
        <v>0.73222323356375518</v>
      </c>
      <c r="F24" s="18"/>
    </row>
    <row r="25" spans="1:6" ht="127.5" customHeight="1" x14ac:dyDescent="0.25">
      <c r="A25" s="22" t="s">
        <v>227</v>
      </c>
      <c r="B25" s="23" t="s">
        <v>231</v>
      </c>
      <c r="C25" s="29">
        <v>-405935</v>
      </c>
      <c r="D25" s="29">
        <v>-381989.38</v>
      </c>
      <c r="E25" s="33">
        <f t="shared" si="0"/>
        <v>0.9410111963738037</v>
      </c>
      <c r="F25" s="18"/>
    </row>
    <row r="26" spans="1:6" ht="15" customHeight="1" x14ac:dyDescent="0.25">
      <c r="A26" s="38" t="s">
        <v>23</v>
      </c>
      <c r="B26" s="39" t="s">
        <v>22</v>
      </c>
      <c r="C26" s="34">
        <f>C27+C30</f>
        <v>1293200</v>
      </c>
      <c r="D26" s="34">
        <f>D27+D30</f>
        <v>1190740.75</v>
      </c>
      <c r="E26" s="35">
        <f t="shared" si="0"/>
        <v>0.9207707624497371</v>
      </c>
      <c r="F26" s="18"/>
    </row>
    <row r="27" spans="1:6" ht="27" customHeight="1" x14ac:dyDescent="0.25">
      <c r="A27" s="22" t="s">
        <v>25</v>
      </c>
      <c r="B27" s="23" t="s">
        <v>24</v>
      </c>
      <c r="C27" s="29">
        <f>C28</f>
        <v>1114000</v>
      </c>
      <c r="D27" s="29">
        <v>959472.97</v>
      </c>
      <c r="E27" s="33">
        <f t="shared" si="0"/>
        <v>0.86128632854578091</v>
      </c>
      <c r="F27" s="18"/>
    </row>
    <row r="28" spans="1:6" ht="27" customHeight="1" x14ac:dyDescent="0.25">
      <c r="A28" s="22" t="s">
        <v>26</v>
      </c>
      <c r="B28" s="23" t="s">
        <v>24</v>
      </c>
      <c r="C28" s="29">
        <v>1114000</v>
      </c>
      <c r="D28" s="29">
        <v>959472.97</v>
      </c>
      <c r="E28" s="33">
        <f t="shared" si="0"/>
        <v>0.86128632854578091</v>
      </c>
      <c r="F28" s="18"/>
    </row>
    <row r="29" spans="1:6" ht="27.75" customHeight="1" x14ac:dyDescent="0.25">
      <c r="A29" s="22" t="s">
        <v>28</v>
      </c>
      <c r="B29" s="23" t="s">
        <v>27</v>
      </c>
      <c r="C29" s="29"/>
      <c r="D29" s="29">
        <v>110.53</v>
      </c>
      <c r="E29" s="33" t="e">
        <f t="shared" si="0"/>
        <v>#DIV/0!</v>
      </c>
      <c r="F29" s="18"/>
    </row>
    <row r="30" spans="1:6" ht="15" customHeight="1" x14ac:dyDescent="0.25">
      <c r="A30" s="22" t="s">
        <v>30</v>
      </c>
      <c r="B30" s="23" t="s">
        <v>29</v>
      </c>
      <c r="C30" s="29">
        <v>179200</v>
      </c>
      <c r="D30" s="29">
        <v>231267.78</v>
      </c>
      <c r="E30" s="33">
        <f t="shared" si="0"/>
        <v>1.2905568080357144</v>
      </c>
      <c r="F30" s="18"/>
    </row>
    <row r="31" spans="1:6" ht="15" customHeight="1" x14ac:dyDescent="0.25">
      <c r="A31" s="22" t="s">
        <v>31</v>
      </c>
      <c r="B31" s="23" t="s">
        <v>29</v>
      </c>
      <c r="C31" s="29">
        <v>179200</v>
      </c>
      <c r="D31" s="29">
        <v>231267.78</v>
      </c>
      <c r="E31" s="33">
        <f t="shared" si="0"/>
        <v>1.2905568080357144</v>
      </c>
      <c r="F31" s="18"/>
    </row>
    <row r="32" spans="1:6" ht="15" customHeight="1" x14ac:dyDescent="0.25">
      <c r="A32" s="38" t="s">
        <v>33</v>
      </c>
      <c r="B32" s="39" t="s">
        <v>32</v>
      </c>
      <c r="C32" s="34">
        <f>C33</f>
        <v>200000</v>
      </c>
      <c r="D32" s="34">
        <f>D33</f>
        <v>198911.67</v>
      </c>
      <c r="E32" s="35">
        <f t="shared" si="0"/>
        <v>0.99455835000000004</v>
      </c>
      <c r="F32" s="18"/>
    </row>
    <row r="33" spans="1:6" ht="30.75" customHeight="1" x14ac:dyDescent="0.25">
      <c r="A33" s="22" t="s">
        <v>35</v>
      </c>
      <c r="B33" s="23" t="s">
        <v>34</v>
      </c>
      <c r="C33" s="29">
        <v>200000</v>
      </c>
      <c r="D33" s="29">
        <v>198911.67</v>
      </c>
      <c r="E33" s="33">
        <f t="shared" si="0"/>
        <v>0.99455835000000004</v>
      </c>
      <c r="F33" s="18"/>
    </row>
    <row r="34" spans="1:6" ht="44.25" customHeight="1" x14ac:dyDescent="0.25">
      <c r="A34" s="22" t="s">
        <v>37</v>
      </c>
      <c r="B34" s="23" t="s">
        <v>36</v>
      </c>
      <c r="C34" s="29">
        <v>200000</v>
      </c>
      <c r="D34" s="29">
        <v>198911.67</v>
      </c>
      <c r="E34" s="33">
        <f t="shared" si="0"/>
        <v>0.99455835000000004</v>
      </c>
      <c r="F34" s="18"/>
    </row>
    <row r="35" spans="1:6" ht="45" hidden="1" customHeight="1" x14ac:dyDescent="0.25">
      <c r="A35" s="22" t="s">
        <v>147</v>
      </c>
      <c r="B35" s="23" t="s">
        <v>144</v>
      </c>
      <c r="C35" s="29"/>
      <c r="D35" s="29"/>
      <c r="E35" s="33" t="e">
        <f t="shared" si="0"/>
        <v>#DIV/0!</v>
      </c>
      <c r="F35" s="18"/>
    </row>
    <row r="36" spans="1:6" ht="30.75" hidden="1" customHeight="1" x14ac:dyDescent="0.25">
      <c r="A36" s="22" t="s">
        <v>148</v>
      </c>
      <c r="B36" s="23" t="s">
        <v>145</v>
      </c>
      <c r="C36" s="29"/>
      <c r="D36" s="29"/>
      <c r="E36" s="33" t="e">
        <f t="shared" si="0"/>
        <v>#DIV/0!</v>
      </c>
      <c r="F36" s="18"/>
    </row>
    <row r="37" spans="1:6" ht="26.25" hidden="1" customHeight="1" x14ac:dyDescent="0.25">
      <c r="A37" s="22" t="s">
        <v>149</v>
      </c>
      <c r="B37" s="23" t="s">
        <v>146</v>
      </c>
      <c r="C37" s="29"/>
      <c r="D37" s="29"/>
      <c r="E37" s="33" t="e">
        <f t="shared" si="0"/>
        <v>#DIV/0!</v>
      </c>
      <c r="F37" s="18"/>
    </row>
    <row r="38" spans="1:6" ht="45.75" customHeight="1" x14ac:dyDescent="0.25">
      <c r="A38" s="38" t="s">
        <v>39</v>
      </c>
      <c r="B38" s="39" t="s">
        <v>38</v>
      </c>
      <c r="C38" s="34">
        <f>C39</f>
        <v>3270849</v>
      </c>
      <c r="D38" s="34">
        <f>D39</f>
        <v>1137793.3900000001</v>
      </c>
      <c r="E38" s="35">
        <f t="shared" si="0"/>
        <v>0.34785873331358313</v>
      </c>
      <c r="F38" s="18"/>
    </row>
    <row r="39" spans="1:6" ht="90" customHeight="1" x14ac:dyDescent="0.25">
      <c r="A39" s="22" t="s">
        <v>41</v>
      </c>
      <c r="B39" s="23" t="s">
        <v>40</v>
      </c>
      <c r="C39" s="29">
        <f>C40+C42</f>
        <v>3270849</v>
      </c>
      <c r="D39" s="29">
        <f>D40+D42</f>
        <v>1137793.3900000001</v>
      </c>
      <c r="E39" s="33">
        <f t="shared" si="0"/>
        <v>0.34785873331358313</v>
      </c>
      <c r="F39" s="18"/>
    </row>
    <row r="40" spans="1:6" ht="78" customHeight="1" x14ac:dyDescent="0.25">
      <c r="A40" s="22" t="s">
        <v>43</v>
      </c>
      <c r="B40" s="23" t="s">
        <v>42</v>
      </c>
      <c r="C40" s="29">
        <v>2374544</v>
      </c>
      <c r="D40" s="29">
        <v>473150.14</v>
      </c>
      <c r="E40" s="33">
        <f t="shared" si="0"/>
        <v>0.19925936937786792</v>
      </c>
      <c r="F40" s="18"/>
    </row>
    <row r="41" spans="1:6" ht="81" customHeight="1" x14ac:dyDescent="0.25">
      <c r="A41" s="22" t="s">
        <v>154</v>
      </c>
      <c r="B41" s="23" t="s">
        <v>44</v>
      </c>
      <c r="C41" s="29">
        <v>2674544</v>
      </c>
      <c r="D41" s="29">
        <v>473150.14</v>
      </c>
      <c r="E41" s="33">
        <f t="shared" si="0"/>
        <v>0.17690871415837617</v>
      </c>
      <c r="F41" s="18"/>
    </row>
    <row r="42" spans="1:6" ht="90.75" customHeight="1" x14ac:dyDescent="0.25">
      <c r="A42" s="22" t="s">
        <v>46</v>
      </c>
      <c r="B42" s="23" t="s">
        <v>45</v>
      </c>
      <c r="C42" s="29">
        <v>896305</v>
      </c>
      <c r="D42" s="29">
        <v>664643.25</v>
      </c>
      <c r="E42" s="33">
        <f t="shared" si="0"/>
        <v>0.74153692102576685</v>
      </c>
      <c r="F42" s="18"/>
    </row>
    <row r="43" spans="1:6" ht="75" customHeight="1" x14ac:dyDescent="0.25">
      <c r="A43" s="22" t="s">
        <v>48</v>
      </c>
      <c r="B43" s="23" t="s">
        <v>47</v>
      </c>
      <c r="C43" s="29">
        <v>896305</v>
      </c>
      <c r="D43" s="29">
        <v>664643.25</v>
      </c>
      <c r="E43" s="33">
        <f t="shared" si="0"/>
        <v>0.74153692102576685</v>
      </c>
      <c r="F43" s="18"/>
    </row>
    <row r="44" spans="1:6" ht="0.75" customHeight="1" x14ac:dyDescent="0.25">
      <c r="A44" s="22" t="s">
        <v>50</v>
      </c>
      <c r="B44" s="23" t="s">
        <v>49</v>
      </c>
      <c r="C44" s="29"/>
      <c r="D44" s="29"/>
      <c r="E44" s="33" t="e">
        <f t="shared" si="0"/>
        <v>#DIV/0!</v>
      </c>
      <c r="F44" s="18"/>
    </row>
    <row r="45" spans="1:6" ht="50.25" hidden="1" customHeight="1" x14ac:dyDescent="0.25">
      <c r="A45" s="22" t="s">
        <v>52</v>
      </c>
      <c r="B45" s="23" t="s">
        <v>51</v>
      </c>
      <c r="C45" s="29"/>
      <c r="D45" s="29"/>
      <c r="E45" s="33" t="e">
        <f t="shared" si="0"/>
        <v>#DIV/0!</v>
      </c>
      <c r="F45" s="18"/>
    </row>
    <row r="46" spans="1:6" ht="64.5" hidden="1" customHeight="1" x14ac:dyDescent="0.25">
      <c r="A46" s="22" t="s">
        <v>54</v>
      </c>
      <c r="B46" s="23" t="s">
        <v>53</v>
      </c>
      <c r="C46" s="29"/>
      <c r="D46" s="29"/>
      <c r="E46" s="33" t="e">
        <f t="shared" si="0"/>
        <v>#DIV/0!</v>
      </c>
      <c r="F46" s="18"/>
    </row>
    <row r="47" spans="1:6" ht="15" customHeight="1" x14ac:dyDescent="0.25">
      <c r="A47" s="38" t="s">
        <v>56</v>
      </c>
      <c r="B47" s="39" t="s">
        <v>55</v>
      </c>
      <c r="C47" s="34">
        <f>C48</f>
        <v>284000</v>
      </c>
      <c r="D47" s="34">
        <f>D48</f>
        <v>195955.55999999997</v>
      </c>
      <c r="E47" s="35">
        <f t="shared" si="0"/>
        <v>0.68998436619718295</v>
      </c>
      <c r="F47" s="18"/>
    </row>
    <row r="48" spans="1:6" ht="15" customHeight="1" x14ac:dyDescent="0.25">
      <c r="A48" s="22" t="s">
        <v>58</v>
      </c>
      <c r="B48" s="23" t="s">
        <v>57</v>
      </c>
      <c r="C48" s="29">
        <f>C49+C51+C52</f>
        <v>284000</v>
      </c>
      <c r="D48" s="29">
        <f>D49+D51+D52</f>
        <v>195955.55999999997</v>
      </c>
      <c r="E48" s="33">
        <f t="shared" si="0"/>
        <v>0.68998436619718295</v>
      </c>
      <c r="F48" s="18"/>
    </row>
    <row r="49" spans="1:6" ht="27" customHeight="1" x14ac:dyDescent="0.25">
      <c r="A49" s="22" t="s">
        <v>60</v>
      </c>
      <c r="B49" s="23" t="s">
        <v>59</v>
      </c>
      <c r="C49" s="29">
        <v>86052</v>
      </c>
      <c r="D49" s="29">
        <v>73897.149999999994</v>
      </c>
      <c r="E49" s="33">
        <f t="shared" si="0"/>
        <v>0.85874994189559795</v>
      </c>
      <c r="F49" s="18"/>
    </row>
    <row r="50" spans="1:6" ht="27" hidden="1" customHeight="1" x14ac:dyDescent="0.25">
      <c r="A50" s="22" t="s">
        <v>62</v>
      </c>
      <c r="B50" s="23" t="s">
        <v>61</v>
      </c>
      <c r="C50" s="29"/>
      <c r="D50" s="29"/>
      <c r="E50" s="33" t="e">
        <f t="shared" si="0"/>
        <v>#DIV/0!</v>
      </c>
      <c r="F50" s="18"/>
    </row>
    <row r="51" spans="1:6" ht="15" customHeight="1" x14ac:dyDescent="0.25">
      <c r="A51" s="22" t="s">
        <v>64</v>
      </c>
      <c r="B51" s="23" t="s">
        <v>63</v>
      </c>
      <c r="C51" s="29">
        <v>23572</v>
      </c>
      <c r="D51" s="29">
        <v>71106.64</v>
      </c>
      <c r="E51" s="33">
        <f t="shared" si="0"/>
        <v>3.0165722043101986</v>
      </c>
      <c r="F51" s="18"/>
    </row>
    <row r="52" spans="1:6" ht="15" customHeight="1" x14ac:dyDescent="0.25">
      <c r="A52" s="22" t="s">
        <v>66</v>
      </c>
      <c r="B52" s="23" t="s">
        <v>65</v>
      </c>
      <c r="C52" s="29">
        <v>174376</v>
      </c>
      <c r="D52" s="29">
        <v>50951.77</v>
      </c>
      <c r="E52" s="33">
        <f t="shared" si="0"/>
        <v>0.29219485479653162</v>
      </c>
      <c r="F52" s="18"/>
    </row>
    <row r="53" spans="1:6" ht="15" customHeight="1" x14ac:dyDescent="0.25">
      <c r="A53" s="22" t="s">
        <v>163</v>
      </c>
      <c r="B53" s="23" t="s">
        <v>174</v>
      </c>
      <c r="C53" s="29">
        <v>174376</v>
      </c>
      <c r="D53" s="29">
        <v>50563.33</v>
      </c>
      <c r="E53" s="33">
        <f t="shared" si="0"/>
        <v>0.2899672546680736</v>
      </c>
      <c r="F53" s="18"/>
    </row>
    <row r="54" spans="1:6" ht="15" customHeight="1" x14ac:dyDescent="0.25">
      <c r="A54" s="22" t="s">
        <v>173</v>
      </c>
      <c r="B54" s="23" t="s">
        <v>175</v>
      </c>
      <c r="C54" s="29"/>
      <c r="D54" s="29">
        <v>388.44</v>
      </c>
      <c r="E54" s="33"/>
      <c r="F54" s="18"/>
    </row>
    <row r="55" spans="1:6" ht="29.25" customHeight="1" x14ac:dyDescent="0.3">
      <c r="A55" s="38" t="s">
        <v>68</v>
      </c>
      <c r="B55" s="39" t="s">
        <v>67</v>
      </c>
      <c r="C55" s="37">
        <f>C56</f>
        <v>113200</v>
      </c>
      <c r="D55" s="37">
        <f>D56</f>
        <v>110664.93</v>
      </c>
      <c r="E55" s="35">
        <f t="shared" si="0"/>
        <v>0.9776053886925794</v>
      </c>
      <c r="F55" s="18"/>
    </row>
    <row r="56" spans="1:6" ht="23.25" customHeight="1" x14ac:dyDescent="0.25">
      <c r="A56" s="22" t="s">
        <v>70</v>
      </c>
      <c r="B56" s="23" t="s">
        <v>69</v>
      </c>
      <c r="C56" s="29">
        <v>113200</v>
      </c>
      <c r="D56" s="29">
        <f>D57+D59</f>
        <v>110664.93</v>
      </c>
      <c r="E56" s="33">
        <f t="shared" si="0"/>
        <v>0.9776053886925794</v>
      </c>
      <c r="F56" s="18"/>
    </row>
    <row r="57" spans="1:6" ht="28.5" customHeight="1" x14ac:dyDescent="0.25">
      <c r="A57" s="22" t="s">
        <v>232</v>
      </c>
      <c r="B57" s="23" t="s">
        <v>234</v>
      </c>
      <c r="C57" s="29"/>
      <c r="D57" s="29">
        <v>38553.81</v>
      </c>
      <c r="E57" s="33"/>
      <c r="F57" s="18"/>
    </row>
    <row r="58" spans="1:6" ht="31.5" customHeight="1" x14ac:dyDescent="0.25">
      <c r="A58" s="22" t="s">
        <v>233</v>
      </c>
      <c r="B58" s="23" t="s">
        <v>235</v>
      </c>
      <c r="C58" s="29"/>
      <c r="D58" s="29">
        <v>38553.81</v>
      </c>
      <c r="E58" s="33"/>
      <c r="F58" s="18"/>
    </row>
    <row r="59" spans="1:6" ht="15" customHeight="1" x14ac:dyDescent="0.25">
      <c r="A59" s="22" t="s">
        <v>72</v>
      </c>
      <c r="B59" s="23" t="s">
        <v>71</v>
      </c>
      <c r="C59" s="29">
        <v>113200</v>
      </c>
      <c r="D59" s="29">
        <v>72111.12</v>
      </c>
      <c r="E59" s="33">
        <f t="shared" si="0"/>
        <v>0.6370240282685512</v>
      </c>
      <c r="F59" s="18"/>
    </row>
    <row r="60" spans="1:6" ht="27" customHeight="1" x14ac:dyDescent="0.25">
      <c r="A60" s="22" t="s">
        <v>74</v>
      </c>
      <c r="B60" s="23" t="s">
        <v>73</v>
      </c>
      <c r="C60" s="29">
        <v>113200</v>
      </c>
      <c r="D60" s="29">
        <v>72111.12</v>
      </c>
      <c r="E60" s="33">
        <f t="shared" si="0"/>
        <v>0.6370240282685512</v>
      </c>
      <c r="F60" s="18"/>
    </row>
    <row r="61" spans="1:6" ht="31.5" customHeight="1" x14ac:dyDescent="0.25">
      <c r="A61" s="38" t="s">
        <v>76</v>
      </c>
      <c r="B61" s="39" t="s">
        <v>75</v>
      </c>
      <c r="C61" s="34"/>
      <c r="D61" s="34">
        <f>D62</f>
        <v>17016</v>
      </c>
      <c r="E61" s="35" t="e">
        <f t="shared" si="0"/>
        <v>#DIV/0!</v>
      </c>
      <c r="F61" s="18"/>
    </row>
    <row r="62" spans="1:6" ht="30.75" customHeight="1" x14ac:dyDescent="0.25">
      <c r="A62" s="22" t="s">
        <v>78</v>
      </c>
      <c r="B62" s="23" t="s">
        <v>77</v>
      </c>
      <c r="C62" s="29"/>
      <c r="D62" s="29">
        <v>17016</v>
      </c>
      <c r="E62" s="33" t="e">
        <f t="shared" si="0"/>
        <v>#DIV/0!</v>
      </c>
      <c r="F62" s="18"/>
    </row>
    <row r="63" spans="1:6" ht="30.75" customHeight="1" x14ac:dyDescent="0.25">
      <c r="A63" s="22" t="s">
        <v>80</v>
      </c>
      <c r="B63" s="23" t="s">
        <v>79</v>
      </c>
      <c r="C63" s="29"/>
      <c r="D63" s="29">
        <v>17016</v>
      </c>
      <c r="E63" s="33" t="e">
        <f t="shared" si="0"/>
        <v>#DIV/0!</v>
      </c>
      <c r="F63" s="18"/>
    </row>
    <row r="64" spans="1:6" ht="47.25" customHeight="1" x14ac:dyDescent="0.25">
      <c r="A64" s="22" t="s">
        <v>164</v>
      </c>
      <c r="B64" s="23" t="s">
        <v>81</v>
      </c>
      <c r="C64" s="29"/>
      <c r="D64" s="29">
        <v>13163.55</v>
      </c>
      <c r="E64" s="33" t="e">
        <f t="shared" si="0"/>
        <v>#DIV/0!</v>
      </c>
      <c r="F64" s="18"/>
    </row>
    <row r="65" spans="1:6" ht="15" customHeight="1" x14ac:dyDescent="0.25">
      <c r="A65" s="38" t="s">
        <v>83</v>
      </c>
      <c r="B65" s="39" t="s">
        <v>82</v>
      </c>
      <c r="C65" s="34">
        <v>378000</v>
      </c>
      <c r="D65" s="34">
        <f>D66+D69+D70+D73+D75+D77+D78</f>
        <v>261875</v>
      </c>
      <c r="E65" s="35">
        <f t="shared" si="0"/>
        <v>0.69279100529100535</v>
      </c>
      <c r="F65" s="18"/>
    </row>
    <row r="66" spans="1:6" ht="34.5" customHeight="1" x14ac:dyDescent="0.25">
      <c r="A66" s="22" t="s">
        <v>85</v>
      </c>
      <c r="B66" s="23" t="s">
        <v>84</v>
      </c>
      <c r="C66" s="29">
        <v>1000</v>
      </c>
      <c r="D66" s="29">
        <v>875</v>
      </c>
      <c r="E66" s="33">
        <f t="shared" si="0"/>
        <v>0.875</v>
      </c>
      <c r="F66" s="18"/>
    </row>
    <row r="67" spans="1:6" ht="78.75" customHeight="1" x14ac:dyDescent="0.25">
      <c r="A67" s="22" t="s">
        <v>87</v>
      </c>
      <c r="B67" s="23" t="s">
        <v>86</v>
      </c>
      <c r="C67" s="29">
        <v>1000</v>
      </c>
      <c r="D67" s="29">
        <v>875</v>
      </c>
      <c r="E67" s="33">
        <f t="shared" si="0"/>
        <v>0.875</v>
      </c>
      <c r="F67" s="18"/>
    </row>
    <row r="68" spans="1:6" ht="62.25" hidden="1" customHeight="1" x14ac:dyDescent="0.25">
      <c r="A68" s="22" t="s">
        <v>89</v>
      </c>
      <c r="B68" s="23" t="s">
        <v>88</v>
      </c>
      <c r="C68" s="29"/>
      <c r="D68" s="29">
        <v>250</v>
      </c>
      <c r="E68" s="33" t="e">
        <f t="shared" si="0"/>
        <v>#DIV/0!</v>
      </c>
      <c r="F68" s="18"/>
    </row>
    <row r="69" spans="1:6" ht="62.25" customHeight="1" x14ac:dyDescent="0.25">
      <c r="A69" s="22" t="s">
        <v>236</v>
      </c>
      <c r="B69" s="23" t="s">
        <v>237</v>
      </c>
      <c r="C69" s="29"/>
      <c r="D69" s="29">
        <v>20000</v>
      </c>
      <c r="E69" s="33"/>
      <c r="F69" s="18"/>
    </row>
    <row r="70" spans="1:6" ht="62.25" customHeight="1" x14ac:dyDescent="0.25">
      <c r="A70" s="22" t="s">
        <v>155</v>
      </c>
      <c r="B70" s="23" t="s">
        <v>156</v>
      </c>
      <c r="C70" s="29">
        <v>130000</v>
      </c>
      <c r="D70" s="29">
        <v>82000</v>
      </c>
      <c r="E70" s="33">
        <f t="shared" si="0"/>
        <v>0.63076923076923075</v>
      </c>
      <c r="F70" s="18"/>
    </row>
    <row r="71" spans="1:6" ht="62.25" customHeight="1" x14ac:dyDescent="0.25">
      <c r="A71" s="22" t="s">
        <v>165</v>
      </c>
      <c r="B71" s="23" t="s">
        <v>156</v>
      </c>
      <c r="C71" s="29">
        <v>50000</v>
      </c>
      <c r="D71" s="29">
        <v>82000</v>
      </c>
      <c r="E71" s="33">
        <f t="shared" si="0"/>
        <v>1.64</v>
      </c>
      <c r="F71" s="18"/>
    </row>
    <row r="72" spans="1:6" ht="62.25" customHeight="1" x14ac:dyDescent="0.25">
      <c r="A72" s="22" t="s">
        <v>166</v>
      </c>
      <c r="B72" s="23" t="s">
        <v>167</v>
      </c>
      <c r="C72" s="29">
        <v>80000</v>
      </c>
      <c r="D72" s="29"/>
      <c r="E72" s="33">
        <f t="shared" si="0"/>
        <v>0</v>
      </c>
      <c r="F72" s="18"/>
    </row>
    <row r="73" spans="1:6" ht="117.75" customHeight="1" x14ac:dyDescent="0.25">
      <c r="A73" s="22" t="s">
        <v>91</v>
      </c>
      <c r="B73" s="23" t="s">
        <v>90</v>
      </c>
      <c r="C73" s="29"/>
      <c r="D73" s="29">
        <v>10000</v>
      </c>
      <c r="E73" s="33" t="e">
        <f t="shared" si="0"/>
        <v>#DIV/0!</v>
      </c>
      <c r="F73" s="18"/>
    </row>
    <row r="74" spans="1:6" ht="27" customHeight="1" x14ac:dyDescent="0.25">
      <c r="A74" s="22" t="s">
        <v>93</v>
      </c>
      <c r="B74" s="23" t="s">
        <v>92</v>
      </c>
      <c r="C74" s="29"/>
      <c r="D74" s="29">
        <v>10000</v>
      </c>
      <c r="E74" s="33" t="e">
        <f t="shared" si="0"/>
        <v>#DIV/0!</v>
      </c>
      <c r="F74" s="18"/>
    </row>
    <row r="75" spans="1:6" ht="60" customHeight="1" x14ac:dyDescent="0.25">
      <c r="A75" s="22" t="s">
        <v>95</v>
      </c>
      <c r="B75" s="23" t="s">
        <v>94</v>
      </c>
      <c r="C75" s="29">
        <v>17000</v>
      </c>
      <c r="D75" s="29">
        <v>1000</v>
      </c>
      <c r="E75" s="33">
        <f t="shared" si="0"/>
        <v>5.8823529411764705E-2</v>
      </c>
      <c r="F75" s="18"/>
    </row>
    <row r="76" spans="1:6" ht="59.25" customHeight="1" x14ac:dyDescent="0.25">
      <c r="A76" s="22" t="s">
        <v>97</v>
      </c>
      <c r="B76" s="23" t="s">
        <v>96</v>
      </c>
      <c r="C76" s="29"/>
      <c r="D76" s="29"/>
      <c r="E76" s="33" t="e">
        <f t="shared" si="0"/>
        <v>#DIV/0!</v>
      </c>
      <c r="F76" s="18"/>
    </row>
    <row r="77" spans="1:6" ht="59.25" customHeight="1" x14ac:dyDescent="0.25">
      <c r="A77" s="22" t="s">
        <v>222</v>
      </c>
      <c r="B77" s="23" t="s">
        <v>223</v>
      </c>
      <c r="C77" s="29"/>
      <c r="D77" s="29">
        <v>3020</v>
      </c>
      <c r="E77" s="33"/>
      <c r="F77" s="18"/>
    </row>
    <row r="78" spans="1:6" ht="27" customHeight="1" x14ac:dyDescent="0.25">
      <c r="A78" s="22" t="s">
        <v>99</v>
      </c>
      <c r="B78" s="23" t="s">
        <v>98</v>
      </c>
      <c r="C78" s="29">
        <v>230000</v>
      </c>
      <c r="D78" s="29">
        <v>144980</v>
      </c>
      <c r="E78" s="33">
        <f t="shared" si="0"/>
        <v>0.6303478260869565</v>
      </c>
      <c r="F78" s="18"/>
    </row>
    <row r="79" spans="1:6" ht="45.75" customHeight="1" x14ac:dyDescent="0.25">
      <c r="A79" s="22" t="s">
        <v>101</v>
      </c>
      <c r="B79" s="23" t="s">
        <v>100</v>
      </c>
      <c r="C79" s="29">
        <v>230000</v>
      </c>
      <c r="D79" s="29">
        <v>144980</v>
      </c>
      <c r="E79" s="33">
        <f t="shared" si="0"/>
        <v>0.6303478260869565</v>
      </c>
      <c r="F79" s="18"/>
    </row>
    <row r="80" spans="1:6" ht="13.5" customHeight="1" x14ac:dyDescent="0.25">
      <c r="A80" s="38" t="s">
        <v>103</v>
      </c>
      <c r="B80" s="39" t="s">
        <v>102</v>
      </c>
      <c r="C80" s="34"/>
      <c r="D80" s="34">
        <f>D81</f>
        <v>3000</v>
      </c>
      <c r="E80" s="35" t="e">
        <f t="shared" si="0"/>
        <v>#DIV/0!</v>
      </c>
      <c r="F80" s="18"/>
    </row>
    <row r="81" spans="1:6" ht="19.5" customHeight="1" x14ac:dyDescent="0.25">
      <c r="A81" s="22" t="s">
        <v>105</v>
      </c>
      <c r="B81" s="23" t="s">
        <v>104</v>
      </c>
      <c r="C81" s="29"/>
      <c r="D81" s="29">
        <v>3000</v>
      </c>
      <c r="E81" s="33" t="e">
        <f t="shared" si="0"/>
        <v>#DIV/0!</v>
      </c>
      <c r="F81" s="18"/>
    </row>
    <row r="82" spans="1:6" ht="34.5" customHeight="1" x14ac:dyDescent="0.25">
      <c r="A82" s="22" t="s">
        <v>107</v>
      </c>
      <c r="B82" s="23" t="s">
        <v>106</v>
      </c>
      <c r="C82" s="29"/>
      <c r="D82" s="29">
        <v>3000</v>
      </c>
      <c r="E82" s="33" t="e">
        <f t="shared" si="0"/>
        <v>#DIV/0!</v>
      </c>
      <c r="F82" s="18"/>
    </row>
    <row r="83" spans="1:6" ht="15" customHeight="1" x14ac:dyDescent="0.25">
      <c r="A83" s="38" t="s">
        <v>109</v>
      </c>
      <c r="B83" s="39" t="s">
        <v>108</v>
      </c>
      <c r="C83" s="34">
        <f>C84</f>
        <v>121446862.73999999</v>
      </c>
      <c r="D83" s="34">
        <f>D84</f>
        <v>84690466.560000002</v>
      </c>
      <c r="E83" s="35">
        <f t="shared" ref="E83:E132" si="1">D83/C83</f>
        <v>0.69734585685683725</v>
      </c>
      <c r="F83" s="18"/>
    </row>
    <row r="84" spans="1:6" ht="31.5" customHeight="1" x14ac:dyDescent="0.25">
      <c r="A84" s="38" t="s">
        <v>111</v>
      </c>
      <c r="B84" s="39" t="s">
        <v>110</v>
      </c>
      <c r="C84" s="34">
        <f>C85+C92+C111+C124</f>
        <v>121446862.73999999</v>
      </c>
      <c r="D84" s="34">
        <f>D85+D111+D92+D124</f>
        <v>84690466.560000002</v>
      </c>
      <c r="E84" s="35">
        <f t="shared" si="1"/>
        <v>0.69734585685683725</v>
      </c>
      <c r="F84" s="18"/>
    </row>
    <row r="85" spans="1:6" ht="27" customHeight="1" x14ac:dyDescent="0.25">
      <c r="A85" s="22" t="s">
        <v>153</v>
      </c>
      <c r="B85" s="23" t="s">
        <v>112</v>
      </c>
      <c r="C85" s="29">
        <v>33136570</v>
      </c>
      <c r="D85" s="29">
        <f>D86+D88</f>
        <v>25163858</v>
      </c>
      <c r="E85" s="33">
        <f t="shared" si="1"/>
        <v>0.75939839277269794</v>
      </c>
      <c r="F85" s="18"/>
    </row>
    <row r="86" spans="1:6" ht="15" customHeight="1" x14ac:dyDescent="0.25">
      <c r="A86" s="22" t="s">
        <v>193</v>
      </c>
      <c r="B86" s="23" t="s">
        <v>113</v>
      </c>
      <c r="C86" s="29">
        <v>20386000</v>
      </c>
      <c r="D86" s="29">
        <v>15289499</v>
      </c>
      <c r="E86" s="33">
        <f t="shared" si="1"/>
        <v>0.74999995094672811</v>
      </c>
      <c r="F86" s="18"/>
    </row>
    <row r="87" spans="1:6" ht="27" customHeight="1" x14ac:dyDescent="0.25">
      <c r="A87" s="22" t="s">
        <v>192</v>
      </c>
      <c r="B87" s="23" t="s">
        <v>114</v>
      </c>
      <c r="C87" s="29">
        <v>20386000</v>
      </c>
      <c r="D87" s="29">
        <v>15289499</v>
      </c>
      <c r="E87" s="33">
        <f t="shared" si="1"/>
        <v>0.74999995094672811</v>
      </c>
      <c r="F87" s="18"/>
    </row>
    <row r="88" spans="1:6" ht="27" customHeight="1" x14ac:dyDescent="0.25">
      <c r="A88" s="22" t="s">
        <v>191</v>
      </c>
      <c r="B88" s="23" t="s">
        <v>115</v>
      </c>
      <c r="C88" s="29">
        <v>12750570</v>
      </c>
      <c r="D88" s="29">
        <v>9874359</v>
      </c>
      <c r="E88" s="33">
        <f t="shared" si="1"/>
        <v>0.77442490806293363</v>
      </c>
      <c r="F88" s="18"/>
    </row>
    <row r="89" spans="1:6" ht="26.25" customHeight="1" x14ac:dyDescent="0.25">
      <c r="A89" s="22" t="s">
        <v>190</v>
      </c>
      <c r="B89" s="23" t="s">
        <v>116</v>
      </c>
      <c r="C89" s="29">
        <v>12750570</v>
      </c>
      <c r="D89" s="29">
        <v>9874359</v>
      </c>
      <c r="E89" s="33">
        <f t="shared" si="1"/>
        <v>0.77442490806293363</v>
      </c>
      <c r="F89" s="18"/>
    </row>
    <row r="90" spans="1:6" ht="27" hidden="1" customHeight="1" x14ac:dyDescent="0.25">
      <c r="A90" s="22" t="s">
        <v>189</v>
      </c>
      <c r="B90" s="24" t="s">
        <v>157</v>
      </c>
      <c r="C90" s="29"/>
      <c r="D90" s="29"/>
      <c r="E90" s="33" t="e">
        <f t="shared" si="1"/>
        <v>#DIV/0!</v>
      </c>
      <c r="F90" s="18"/>
    </row>
    <row r="91" spans="1:6" ht="27" hidden="1" customHeight="1" x14ac:dyDescent="0.25">
      <c r="A91" s="22" t="s">
        <v>188</v>
      </c>
      <c r="B91" s="24" t="s">
        <v>162</v>
      </c>
      <c r="C91" s="29"/>
      <c r="D91" s="29"/>
      <c r="E91" s="33" t="e">
        <f t="shared" si="1"/>
        <v>#DIV/0!</v>
      </c>
      <c r="F91" s="18"/>
    </row>
    <row r="92" spans="1:6" ht="31.5" customHeight="1" x14ac:dyDescent="0.25">
      <c r="A92" s="22" t="s">
        <v>187</v>
      </c>
      <c r="B92" s="24" t="s">
        <v>117</v>
      </c>
      <c r="C92" s="29">
        <v>13910605</v>
      </c>
      <c r="D92" s="29">
        <v>11292027.949999999</v>
      </c>
      <c r="E92" s="33">
        <f t="shared" si="1"/>
        <v>0.81175678196598922</v>
      </c>
      <c r="F92" s="18"/>
    </row>
    <row r="93" spans="1:6" ht="0.75" customHeight="1" x14ac:dyDescent="0.25">
      <c r="A93" s="27" t="s">
        <v>186</v>
      </c>
      <c r="B93" s="25" t="s">
        <v>150</v>
      </c>
      <c r="C93" s="29"/>
      <c r="D93" s="29"/>
      <c r="E93" s="33" t="e">
        <f t="shared" si="1"/>
        <v>#DIV/0!</v>
      </c>
      <c r="F93" s="18"/>
    </row>
    <row r="94" spans="1:6" ht="33.75" hidden="1" customHeight="1" x14ac:dyDescent="0.25">
      <c r="A94" s="27" t="s">
        <v>185</v>
      </c>
      <c r="B94" s="25" t="s">
        <v>151</v>
      </c>
      <c r="C94" s="29"/>
      <c r="D94" s="29"/>
      <c r="E94" s="33" t="e">
        <f t="shared" si="1"/>
        <v>#DIV/0!</v>
      </c>
      <c r="F94" s="18"/>
    </row>
    <row r="95" spans="1:6" ht="92.25" customHeight="1" x14ac:dyDescent="0.25">
      <c r="A95" s="22" t="s">
        <v>184</v>
      </c>
      <c r="B95" s="23" t="s">
        <v>142</v>
      </c>
      <c r="C95" s="29">
        <v>4233909</v>
      </c>
      <c r="D95" s="29">
        <v>4233909</v>
      </c>
      <c r="E95" s="33">
        <f t="shared" si="1"/>
        <v>1</v>
      </c>
      <c r="F95" s="18"/>
    </row>
    <row r="96" spans="1:6" ht="93.75" customHeight="1" x14ac:dyDescent="0.25">
      <c r="A96" s="22" t="s">
        <v>183</v>
      </c>
      <c r="B96" s="23" t="s">
        <v>118</v>
      </c>
      <c r="C96" s="29">
        <v>4233909</v>
      </c>
      <c r="D96" s="29">
        <v>4233909</v>
      </c>
      <c r="E96" s="33">
        <f t="shared" si="1"/>
        <v>1</v>
      </c>
      <c r="F96" s="18"/>
    </row>
    <row r="97" spans="1:6" ht="93.75" customHeight="1" x14ac:dyDescent="0.25">
      <c r="A97" s="22" t="s">
        <v>182</v>
      </c>
      <c r="B97" s="23" t="s">
        <v>170</v>
      </c>
      <c r="C97" s="29">
        <v>2000000</v>
      </c>
      <c r="D97" s="29">
        <v>372806.75</v>
      </c>
      <c r="E97" s="33">
        <f t="shared" si="1"/>
        <v>0.18640337500000001</v>
      </c>
      <c r="F97" s="18"/>
    </row>
    <row r="98" spans="1:6" ht="93.75" customHeight="1" x14ac:dyDescent="0.25">
      <c r="A98" s="22" t="s">
        <v>177</v>
      </c>
      <c r="B98" s="23" t="s">
        <v>171</v>
      </c>
      <c r="C98" s="29">
        <v>2000000</v>
      </c>
      <c r="D98" s="29">
        <v>372806.75</v>
      </c>
      <c r="E98" s="33">
        <f t="shared" si="1"/>
        <v>0.18640337500000001</v>
      </c>
      <c r="F98" s="18"/>
    </row>
    <row r="99" spans="1:6" ht="93.75" customHeight="1" x14ac:dyDescent="0.25">
      <c r="A99" s="22" t="s">
        <v>176</v>
      </c>
      <c r="B99" s="23" t="s">
        <v>215</v>
      </c>
      <c r="C99" s="29">
        <v>900000</v>
      </c>
      <c r="D99" s="29">
        <v>900000</v>
      </c>
      <c r="E99" s="33">
        <f t="shared" si="1"/>
        <v>1</v>
      </c>
      <c r="F99" s="18"/>
    </row>
    <row r="100" spans="1:6" ht="93.75" customHeight="1" x14ac:dyDescent="0.25">
      <c r="A100" s="22" t="s">
        <v>214</v>
      </c>
      <c r="B100" s="23" t="s">
        <v>216</v>
      </c>
      <c r="C100" s="29">
        <v>900000</v>
      </c>
      <c r="D100" s="29">
        <v>900000</v>
      </c>
      <c r="E100" s="33">
        <f t="shared" si="1"/>
        <v>1</v>
      </c>
      <c r="F100" s="18"/>
    </row>
    <row r="101" spans="1:6" ht="93.75" customHeight="1" x14ac:dyDescent="0.25">
      <c r="A101" s="22" t="s">
        <v>194</v>
      </c>
      <c r="B101" s="23" t="s">
        <v>217</v>
      </c>
      <c r="C101" s="29">
        <v>68277</v>
      </c>
      <c r="D101" s="29">
        <v>68277</v>
      </c>
      <c r="E101" s="33">
        <f t="shared" si="1"/>
        <v>1</v>
      </c>
      <c r="F101" s="18"/>
    </row>
    <row r="102" spans="1:6" ht="93.75" customHeight="1" x14ac:dyDescent="0.25">
      <c r="A102" s="22" t="s">
        <v>195</v>
      </c>
      <c r="B102" s="23" t="s">
        <v>218</v>
      </c>
      <c r="C102" s="29">
        <v>68277</v>
      </c>
      <c r="D102" s="29">
        <v>68277</v>
      </c>
      <c r="E102" s="33">
        <f t="shared" si="1"/>
        <v>1</v>
      </c>
      <c r="F102" s="18"/>
    </row>
    <row r="103" spans="1:6" ht="0.75" customHeight="1" x14ac:dyDescent="0.25">
      <c r="A103" s="22" t="s">
        <v>178</v>
      </c>
      <c r="B103" s="23" t="s">
        <v>168</v>
      </c>
      <c r="C103" s="29"/>
      <c r="D103" s="29"/>
      <c r="E103" s="33" t="e">
        <f t="shared" si="1"/>
        <v>#DIV/0!</v>
      </c>
      <c r="F103" s="18"/>
    </row>
    <row r="104" spans="1:6" ht="93.75" hidden="1" customHeight="1" x14ac:dyDescent="0.25">
      <c r="A104" s="22" t="s">
        <v>179</v>
      </c>
      <c r="B104" s="23" t="s">
        <v>169</v>
      </c>
      <c r="C104" s="29"/>
      <c r="D104" s="29"/>
      <c r="E104" s="33" t="e">
        <f t="shared" si="1"/>
        <v>#DIV/0!</v>
      </c>
      <c r="F104" s="18"/>
    </row>
    <row r="105" spans="1:6" ht="47.25" hidden="1" x14ac:dyDescent="0.25">
      <c r="A105" s="22" t="s">
        <v>180</v>
      </c>
      <c r="B105" s="23" t="s">
        <v>152</v>
      </c>
      <c r="C105" s="29"/>
      <c r="D105" s="29"/>
      <c r="E105" s="33" t="e">
        <f t="shared" si="1"/>
        <v>#DIV/0!</v>
      </c>
      <c r="F105" s="18"/>
    </row>
    <row r="106" spans="1:6" ht="46.5" hidden="1" customHeight="1" x14ac:dyDescent="0.25">
      <c r="A106" s="22" t="s">
        <v>181</v>
      </c>
      <c r="B106" s="23" t="s">
        <v>152</v>
      </c>
      <c r="C106" s="29"/>
      <c r="D106" s="29"/>
      <c r="E106" s="33" t="e">
        <f t="shared" si="1"/>
        <v>#DIV/0!</v>
      </c>
      <c r="F106" s="18"/>
    </row>
    <row r="107" spans="1:6" ht="46.5" hidden="1" customHeight="1" x14ac:dyDescent="0.25">
      <c r="A107" s="22" t="s">
        <v>194</v>
      </c>
      <c r="B107" s="23" t="s">
        <v>158</v>
      </c>
      <c r="C107" s="29"/>
      <c r="D107" s="29"/>
      <c r="E107" s="33" t="e">
        <f t="shared" si="1"/>
        <v>#DIV/0!</v>
      </c>
      <c r="F107" s="18"/>
    </row>
    <row r="108" spans="1:6" ht="46.5" hidden="1" customHeight="1" x14ac:dyDescent="0.25">
      <c r="A108" s="22" t="s">
        <v>195</v>
      </c>
      <c r="B108" s="23" t="s">
        <v>172</v>
      </c>
      <c r="C108" s="29"/>
      <c r="D108" s="29"/>
      <c r="E108" s="33" t="e">
        <f t="shared" si="1"/>
        <v>#DIV/0!</v>
      </c>
      <c r="F108" s="18"/>
    </row>
    <row r="109" spans="1:6" ht="15" customHeight="1" x14ac:dyDescent="0.25">
      <c r="A109" s="22" t="s">
        <v>196</v>
      </c>
      <c r="B109" s="23" t="s">
        <v>119</v>
      </c>
      <c r="C109" s="29">
        <v>6708419</v>
      </c>
      <c r="D109" s="29">
        <v>5717035.2000000002</v>
      </c>
      <c r="E109" s="33">
        <f t="shared" si="1"/>
        <v>0.85221796670720784</v>
      </c>
      <c r="F109" s="18"/>
    </row>
    <row r="110" spans="1:6" ht="15" customHeight="1" x14ac:dyDescent="0.25">
      <c r="A110" s="22" t="s">
        <v>197</v>
      </c>
      <c r="B110" s="23" t="s">
        <v>120</v>
      </c>
      <c r="C110" s="29">
        <v>6708419</v>
      </c>
      <c r="D110" s="29">
        <v>5717035.2000000002</v>
      </c>
      <c r="E110" s="33">
        <f t="shared" si="1"/>
        <v>0.85221796670720784</v>
      </c>
      <c r="F110" s="18"/>
    </row>
    <row r="111" spans="1:6" ht="34.5" customHeight="1" x14ac:dyDescent="0.25">
      <c r="A111" s="22" t="s">
        <v>198</v>
      </c>
      <c r="B111" s="23" t="s">
        <v>121</v>
      </c>
      <c r="C111" s="29">
        <v>71003224.739999995</v>
      </c>
      <c r="D111" s="29">
        <v>46335296.57</v>
      </c>
      <c r="E111" s="33">
        <f t="shared" si="1"/>
        <v>0.65258017138898761</v>
      </c>
      <c r="F111" s="18"/>
    </row>
    <row r="112" spans="1:6" ht="45" customHeight="1" x14ac:dyDescent="0.25">
      <c r="A112" s="22" t="s">
        <v>199</v>
      </c>
      <c r="B112" s="23" t="s">
        <v>126</v>
      </c>
      <c r="C112" s="29">
        <v>66209988.549999997</v>
      </c>
      <c r="D112" s="29">
        <v>42905502.479999997</v>
      </c>
      <c r="E112" s="33">
        <f t="shared" si="1"/>
        <v>0.64802159643327717</v>
      </c>
      <c r="F112" s="18"/>
    </row>
    <row r="113" spans="1:6" ht="45" customHeight="1" x14ac:dyDescent="0.25">
      <c r="A113" s="22" t="s">
        <v>200</v>
      </c>
      <c r="B113" s="23" t="s">
        <v>127</v>
      </c>
      <c r="C113" s="29">
        <v>66209988.549999997</v>
      </c>
      <c r="D113" s="29">
        <v>42905502.479999997</v>
      </c>
      <c r="E113" s="33">
        <f t="shared" si="1"/>
        <v>0.64802159643327717</v>
      </c>
      <c r="F113" s="18"/>
    </row>
    <row r="114" spans="1:6" ht="78" customHeight="1" x14ac:dyDescent="0.25">
      <c r="A114" s="22" t="s">
        <v>201</v>
      </c>
      <c r="B114" s="23" t="s">
        <v>128</v>
      </c>
      <c r="C114" s="29">
        <v>364560</v>
      </c>
      <c r="D114" s="29">
        <v>136897.70000000001</v>
      </c>
      <c r="E114" s="33">
        <f t="shared" si="1"/>
        <v>0.3755148672372175</v>
      </c>
      <c r="F114" s="18"/>
    </row>
    <row r="115" spans="1:6" ht="76.5" customHeight="1" x14ac:dyDescent="0.25">
      <c r="A115" s="22" t="s">
        <v>202</v>
      </c>
      <c r="B115" s="23" t="s">
        <v>129</v>
      </c>
      <c r="C115" s="29">
        <v>364560</v>
      </c>
      <c r="D115" s="29">
        <v>136897.70000000001</v>
      </c>
      <c r="E115" s="33">
        <f t="shared" si="1"/>
        <v>0.3755148672372175</v>
      </c>
      <c r="F115" s="18"/>
    </row>
    <row r="116" spans="1:6" ht="73.5" customHeight="1" x14ac:dyDescent="0.25">
      <c r="A116" s="22" t="s">
        <v>203</v>
      </c>
      <c r="B116" s="23" t="s">
        <v>130</v>
      </c>
      <c r="C116" s="29">
        <v>4014384</v>
      </c>
      <c r="D116" s="29">
        <v>3010788</v>
      </c>
      <c r="E116" s="33">
        <f t="shared" si="1"/>
        <v>0.75</v>
      </c>
      <c r="F116" s="18"/>
    </row>
    <row r="117" spans="1:6" ht="75" customHeight="1" x14ac:dyDescent="0.25">
      <c r="A117" s="22" t="s">
        <v>204</v>
      </c>
      <c r="B117" s="23" t="s">
        <v>131</v>
      </c>
      <c r="C117" s="29">
        <v>4014384</v>
      </c>
      <c r="D117" s="29">
        <v>3010788</v>
      </c>
      <c r="E117" s="33">
        <f t="shared" si="1"/>
        <v>0.75</v>
      </c>
      <c r="F117" s="18"/>
    </row>
    <row r="118" spans="1:6" ht="46.5" customHeight="1" x14ac:dyDescent="0.25">
      <c r="A118" s="22" t="s">
        <v>205</v>
      </c>
      <c r="B118" s="23" t="s">
        <v>122</v>
      </c>
      <c r="C118" s="29">
        <v>356873</v>
      </c>
      <c r="D118" s="29">
        <v>259648.66</v>
      </c>
      <c r="E118" s="33">
        <f t="shared" si="1"/>
        <v>0.72756599686723289</v>
      </c>
      <c r="F118" s="18"/>
    </row>
    <row r="119" spans="1:6" ht="49.5" customHeight="1" x14ac:dyDescent="0.25">
      <c r="A119" s="22" t="s">
        <v>206</v>
      </c>
      <c r="B119" s="23" t="s">
        <v>123</v>
      </c>
      <c r="C119" s="29">
        <v>356873</v>
      </c>
      <c r="D119" s="29">
        <v>259648.66</v>
      </c>
      <c r="E119" s="33">
        <f t="shared" si="1"/>
        <v>0.72756599686723289</v>
      </c>
      <c r="F119" s="18"/>
    </row>
    <row r="120" spans="1:6" ht="63.75" customHeight="1" x14ac:dyDescent="0.25">
      <c r="A120" s="22" t="s">
        <v>219</v>
      </c>
      <c r="B120" s="23" t="s">
        <v>220</v>
      </c>
      <c r="C120" s="29">
        <v>4980</v>
      </c>
      <c r="D120" s="29">
        <v>4980</v>
      </c>
      <c r="E120" s="33">
        <f t="shared" si="1"/>
        <v>1</v>
      </c>
      <c r="F120" s="18"/>
    </row>
    <row r="121" spans="1:6" ht="72" customHeight="1" x14ac:dyDescent="0.25">
      <c r="A121" s="22" t="s">
        <v>219</v>
      </c>
      <c r="B121" s="23" t="s">
        <v>221</v>
      </c>
      <c r="C121" s="29">
        <v>4980</v>
      </c>
      <c r="D121" s="29">
        <v>4980</v>
      </c>
      <c r="E121" s="33">
        <f t="shared" si="1"/>
        <v>1</v>
      </c>
      <c r="F121" s="18"/>
    </row>
    <row r="122" spans="1:6" ht="51.75" customHeight="1" x14ac:dyDescent="0.25">
      <c r="A122" s="22" t="s">
        <v>207</v>
      </c>
      <c r="B122" s="23" t="s">
        <v>124</v>
      </c>
      <c r="C122" s="29">
        <v>52439.19</v>
      </c>
      <c r="D122" s="29">
        <v>17479.73</v>
      </c>
      <c r="E122" s="33">
        <f t="shared" si="1"/>
        <v>0.33333333333333331</v>
      </c>
      <c r="F122" s="18"/>
    </row>
    <row r="123" spans="1:6" ht="65.25" customHeight="1" x14ac:dyDescent="0.25">
      <c r="A123" s="22" t="s">
        <v>208</v>
      </c>
      <c r="B123" s="23" t="s">
        <v>125</v>
      </c>
      <c r="C123" s="29">
        <v>52439.19</v>
      </c>
      <c r="D123" s="29">
        <v>17479.73</v>
      </c>
      <c r="E123" s="33">
        <f t="shared" si="1"/>
        <v>0.33333333333333331</v>
      </c>
      <c r="F123" s="18"/>
    </row>
    <row r="124" spans="1:6" ht="15" customHeight="1" x14ac:dyDescent="0.25">
      <c r="A124" s="22" t="s">
        <v>209</v>
      </c>
      <c r="B124" s="23" t="s">
        <v>132</v>
      </c>
      <c r="C124" s="29">
        <f>C125+C127</f>
        <v>3396463</v>
      </c>
      <c r="D124" s="29">
        <f>D125+D127</f>
        <v>1899284.04</v>
      </c>
      <c r="E124" s="33">
        <f t="shared" si="1"/>
        <v>0.55919467987727234</v>
      </c>
      <c r="F124" s="18"/>
    </row>
    <row r="125" spans="1:6" ht="62.25" customHeight="1" x14ac:dyDescent="0.25">
      <c r="A125" s="22" t="s">
        <v>210</v>
      </c>
      <c r="B125" s="23" t="s">
        <v>133</v>
      </c>
      <c r="C125" s="29">
        <v>3144200</v>
      </c>
      <c r="D125" s="29">
        <v>1710609.98</v>
      </c>
      <c r="E125" s="33">
        <f t="shared" si="1"/>
        <v>0.54405253482602889</v>
      </c>
      <c r="F125" s="18"/>
    </row>
    <row r="126" spans="1:6" ht="75" customHeight="1" x14ac:dyDescent="0.25">
      <c r="A126" s="28" t="s">
        <v>211</v>
      </c>
      <c r="B126" s="23" t="s">
        <v>134</v>
      </c>
      <c r="C126" s="29">
        <v>3144200</v>
      </c>
      <c r="D126" s="29">
        <v>1710609.98</v>
      </c>
      <c r="E126" s="33">
        <f t="shared" si="1"/>
        <v>0.54405253482602889</v>
      </c>
      <c r="F126" s="18"/>
    </row>
    <row r="127" spans="1:6" ht="31.5" customHeight="1" x14ac:dyDescent="0.25">
      <c r="A127" s="26" t="s">
        <v>212</v>
      </c>
      <c r="B127" s="23" t="s">
        <v>135</v>
      </c>
      <c r="C127" s="29">
        <v>252263</v>
      </c>
      <c r="D127" s="29">
        <v>188674.06</v>
      </c>
      <c r="E127" s="33">
        <f t="shared" si="1"/>
        <v>0.74792601372377243</v>
      </c>
      <c r="F127" s="18"/>
    </row>
    <row r="128" spans="1:6" ht="30.75" customHeight="1" x14ac:dyDescent="0.25">
      <c r="A128" s="26" t="s">
        <v>213</v>
      </c>
      <c r="B128" s="23" t="s">
        <v>136</v>
      </c>
      <c r="C128" s="29">
        <v>252263</v>
      </c>
      <c r="D128" s="29">
        <v>188674.06</v>
      </c>
      <c r="E128" s="33">
        <f t="shared" si="1"/>
        <v>0.74792601372377243</v>
      </c>
      <c r="F128" s="18"/>
    </row>
    <row r="129" spans="1:6" ht="45.75" hidden="1" customHeight="1" x14ac:dyDescent="0.25">
      <c r="A129" s="22" t="s">
        <v>138</v>
      </c>
      <c r="B129" s="23" t="s">
        <v>137</v>
      </c>
      <c r="C129" s="29"/>
      <c r="D129" s="29"/>
      <c r="E129" s="33" t="e">
        <f t="shared" si="1"/>
        <v>#DIV/0!</v>
      </c>
      <c r="F129" s="18"/>
    </row>
    <row r="130" spans="1:6" ht="0.75" customHeight="1" x14ac:dyDescent="0.25">
      <c r="A130" s="22"/>
      <c r="B130" s="23"/>
      <c r="C130" s="29"/>
      <c r="D130" s="29"/>
      <c r="E130" s="33" t="e">
        <f t="shared" si="1"/>
        <v>#DIV/0!</v>
      </c>
      <c r="F130" s="18"/>
    </row>
    <row r="131" spans="1:6" ht="13.5" hidden="1" customHeight="1" x14ac:dyDescent="0.25">
      <c r="A131" s="22"/>
      <c r="B131" s="23"/>
      <c r="C131" s="29"/>
      <c r="D131" s="29"/>
      <c r="E131" s="33" t="e">
        <f t="shared" si="1"/>
        <v>#DIV/0!</v>
      </c>
      <c r="F131" s="18"/>
    </row>
    <row r="132" spans="1:6" ht="15.75" x14ac:dyDescent="0.25">
      <c r="A132" s="40" t="s">
        <v>143</v>
      </c>
      <c r="B132" s="40"/>
      <c r="C132" s="34">
        <f>C13+C83</f>
        <v>164329257.74000001</v>
      </c>
      <c r="D132" s="34">
        <f>D13+D83</f>
        <v>115730138.8</v>
      </c>
      <c r="E132" s="35">
        <f t="shared" si="1"/>
        <v>0.70425766167037029</v>
      </c>
    </row>
    <row r="133" spans="1:6" ht="15.75" x14ac:dyDescent="0.25">
      <c r="A133" s="17"/>
      <c r="B133" s="17"/>
      <c r="C133" s="17"/>
      <c r="D133" s="17"/>
      <c r="E133" s="17"/>
    </row>
    <row r="134" spans="1:6" ht="15.75" x14ac:dyDescent="0.25">
      <c r="A134" s="17"/>
      <c r="B134" s="17"/>
      <c r="C134" s="17"/>
      <c r="D134" s="17"/>
      <c r="E134" s="17"/>
    </row>
  </sheetData>
  <mergeCells count="10">
    <mergeCell ref="C2:E2"/>
    <mergeCell ref="C4:E4"/>
    <mergeCell ref="C5:E5"/>
    <mergeCell ref="A8:E8"/>
    <mergeCell ref="A1:B2"/>
    <mergeCell ref="B10:B11"/>
    <mergeCell ref="A10:A11"/>
    <mergeCell ref="E10:E11"/>
    <mergeCell ref="D10:D11"/>
    <mergeCell ref="C10:C11"/>
  </mergeCells>
  <pageMargins left="0.19685039370078741" right="0.19685039370078741" top="0.59055118110236227" bottom="0" header="0" footer="0"/>
  <pageSetup paperSize="9" scale="70" fitToWidth="2" fitToHeight="0" orientation="portrait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4F65A8B-A94E-4F5C-96CB-7E65417C487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BOGDANOVSKAIA\user</dc:creator>
  <cp:lastModifiedBy>user</cp:lastModifiedBy>
  <cp:lastPrinted>2019-10-29T09:44:06Z</cp:lastPrinted>
  <dcterms:created xsi:type="dcterms:W3CDTF">2016-07-05T13:04:41Z</dcterms:created>
  <dcterms:modified xsi:type="dcterms:W3CDTF">2019-10-30T06:21:15Z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C:\Users\user\AppData\Local\Кейсистемс\Свод-Смарт\ReportManager\sv_0503317g_20160101__win_2.xlsx</vt:lpwstr>
  </property>
</Properties>
</file>