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айт\ДЛЯ САЙТА\02092019\Сайт\Материалы к отчету об исполнении бюджета\"/>
    </mc:Choice>
  </mc:AlternateContent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Доходы!$5:$7</definedName>
  </definedNames>
  <calcPr calcId="162913"/>
</workbook>
</file>

<file path=xl/calcChain.xml><?xml version="1.0" encoding="utf-8"?>
<calcChain xmlns="http://schemas.openxmlformats.org/spreadsheetml/2006/main">
  <c r="C57" i="2" l="1"/>
  <c r="C40" i="2"/>
  <c r="C128" i="2" l="1"/>
  <c r="C115" i="2"/>
  <c r="C96" i="2"/>
  <c r="C92" i="2"/>
  <c r="C89" i="2" s="1"/>
  <c r="C66" i="2"/>
  <c r="C88" i="2" l="1"/>
  <c r="C87" i="2" s="1"/>
  <c r="C62" i="2"/>
  <c r="C56" i="2"/>
  <c r="C49" i="2"/>
  <c r="C48" i="2" s="1"/>
  <c r="C39" i="2"/>
  <c r="C33" i="2"/>
  <c r="C25" i="2"/>
  <c r="G28" i="2"/>
  <c r="C16" i="2"/>
  <c r="C15" i="2" s="1"/>
  <c r="C10" i="2"/>
  <c r="C9" i="2" s="1"/>
  <c r="D96" i="2"/>
  <c r="D89" i="2"/>
  <c r="E131" i="2"/>
  <c r="E129" i="2"/>
  <c r="E116" i="2"/>
  <c r="E115" i="2" s="1"/>
  <c r="E96" i="2"/>
  <c r="E92" i="2"/>
  <c r="E90" i="2"/>
  <c r="E66" i="2"/>
  <c r="E62" i="2"/>
  <c r="E57" i="2"/>
  <c r="E128" i="2" l="1"/>
  <c r="E89" i="2"/>
  <c r="G89" i="2" s="1"/>
  <c r="C8" i="2"/>
  <c r="C137" i="2" s="1"/>
  <c r="G11" i="2"/>
  <c r="G12" i="2"/>
  <c r="G13" i="2"/>
  <c r="G14" i="2"/>
  <c r="G17" i="2"/>
  <c r="G19" i="2"/>
  <c r="G21" i="2"/>
  <c r="G23" i="2"/>
  <c r="G27" i="2"/>
  <c r="G29" i="2"/>
  <c r="G30" i="2"/>
  <c r="G34" i="2"/>
  <c r="G35" i="2"/>
  <c r="G36" i="2"/>
  <c r="G37" i="2"/>
  <c r="G38" i="2"/>
  <c r="G41" i="2"/>
  <c r="G42" i="2"/>
  <c r="G43" i="2"/>
  <c r="G44" i="2"/>
  <c r="G45" i="2"/>
  <c r="G46" i="2"/>
  <c r="G47" i="2"/>
  <c r="G50" i="2"/>
  <c r="G51" i="2"/>
  <c r="G52" i="2"/>
  <c r="G54" i="2"/>
  <c r="G57" i="2"/>
  <c r="G60" i="2"/>
  <c r="G61" i="2"/>
  <c r="G62" i="2"/>
  <c r="G63" i="2"/>
  <c r="G64" i="2"/>
  <c r="G65" i="2"/>
  <c r="G66" i="2"/>
  <c r="G67" i="2"/>
  <c r="G68" i="2"/>
  <c r="G69" i="2"/>
  <c r="G71" i="2"/>
  <c r="G72" i="2"/>
  <c r="G82" i="2"/>
  <c r="G83" i="2"/>
  <c r="G84" i="2"/>
  <c r="G85" i="2"/>
  <c r="G86" i="2"/>
  <c r="G90" i="2"/>
  <c r="G91" i="2"/>
  <c r="G92" i="2"/>
  <c r="G93" i="2"/>
  <c r="G94" i="2"/>
  <c r="G95" i="2"/>
  <c r="G115" i="2"/>
  <c r="G116" i="2"/>
  <c r="G117" i="2"/>
  <c r="G118" i="2"/>
  <c r="G119" i="2"/>
  <c r="G122" i="2"/>
  <c r="G123" i="2"/>
  <c r="G128" i="2"/>
  <c r="G129" i="2"/>
  <c r="G130" i="2"/>
  <c r="G131" i="2"/>
  <c r="G132" i="2"/>
  <c r="G133" i="2"/>
  <c r="G134" i="2"/>
  <c r="G135" i="2"/>
  <c r="G136" i="2"/>
  <c r="E88" i="2" l="1"/>
  <c r="E56" i="2"/>
  <c r="G56" i="2" s="1"/>
  <c r="E53" i="2"/>
  <c r="E40" i="2"/>
  <c r="E33" i="2"/>
  <c r="G33" i="2" s="1"/>
  <c r="E26" i="2"/>
  <c r="E16" i="2"/>
  <c r="E10" i="2"/>
  <c r="E87" i="2" l="1"/>
  <c r="G87" i="2" s="1"/>
  <c r="G88" i="2"/>
  <c r="E49" i="2"/>
  <c r="E48" i="2" s="1"/>
  <c r="G48" i="2" s="1"/>
  <c r="G53" i="2"/>
  <c r="E39" i="2"/>
  <c r="G39" i="2" s="1"/>
  <c r="G40" i="2"/>
  <c r="E25" i="2"/>
  <c r="G25" i="2" s="1"/>
  <c r="G26" i="2"/>
  <c r="E15" i="2"/>
  <c r="G15" i="2" s="1"/>
  <c r="G16" i="2"/>
  <c r="E9" i="2"/>
  <c r="G10" i="2"/>
  <c r="D10" i="2"/>
  <c r="D9" i="2" s="1"/>
  <c r="D16" i="2"/>
  <c r="D15" i="2" s="1"/>
  <c r="D26" i="2"/>
  <c r="D25" i="2" s="1"/>
  <c r="D33" i="2"/>
  <c r="D40" i="2"/>
  <c r="D39" i="2" s="1"/>
  <c r="D49" i="2"/>
  <c r="D48" i="2" s="1"/>
  <c r="D56" i="2"/>
  <c r="D128" i="2"/>
  <c r="D88" i="2" s="1"/>
  <c r="D87" i="2" s="1"/>
  <c r="F125" i="2"/>
  <c r="F124" i="2"/>
  <c r="F106" i="2"/>
  <c r="F105" i="2"/>
  <c r="F104" i="2"/>
  <c r="F103" i="2"/>
  <c r="D8" i="2" l="1"/>
  <c r="D137" i="2" s="1"/>
  <c r="G49" i="2"/>
  <c r="E8" i="2"/>
  <c r="G9" i="2"/>
  <c r="F9" i="2"/>
  <c r="F10" i="2"/>
  <c r="F11" i="2"/>
  <c r="F12" i="2"/>
  <c r="F13" i="2"/>
  <c r="F14" i="2"/>
  <c r="F15" i="2"/>
  <c r="F16" i="2"/>
  <c r="F18" i="2"/>
  <c r="F20" i="2"/>
  <c r="F22" i="2"/>
  <c r="F24" i="2"/>
  <c r="F25" i="2"/>
  <c r="F26" i="2"/>
  <c r="F27" i="2"/>
  <c r="F28" i="2"/>
  <c r="F29" i="2"/>
  <c r="F30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6" i="2"/>
  <c r="F57" i="2"/>
  <c r="F60" i="2"/>
  <c r="F61" i="2"/>
  <c r="F66" i="2"/>
  <c r="F67" i="2"/>
  <c r="F68" i="2"/>
  <c r="F69" i="2"/>
  <c r="F71" i="2"/>
  <c r="F72" i="2"/>
  <c r="F73" i="2"/>
  <c r="F78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6" i="2"/>
  <c r="F127" i="2"/>
  <c r="F128" i="2"/>
  <c r="F129" i="2"/>
  <c r="F130" i="2"/>
  <c r="F131" i="2"/>
  <c r="F132" i="2"/>
  <c r="F133" i="2"/>
  <c r="F134" i="2"/>
  <c r="F135" i="2"/>
  <c r="F136" i="2"/>
  <c r="G8" i="2" l="1"/>
  <c r="E137" i="2"/>
  <c r="F8" i="2"/>
  <c r="G137" i="2" l="1"/>
  <c r="F137" i="2"/>
</calcChain>
</file>

<file path=xl/sharedStrings.xml><?xml version="1.0" encoding="utf-8"?>
<sst xmlns="http://schemas.openxmlformats.org/spreadsheetml/2006/main" count="269" uniqueCount="257">
  <si>
    <t>1</t>
  </si>
  <si>
    <t>2</t>
  </si>
  <si>
    <t>3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</si>
  <si>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</si>
  <si>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</si>
  <si>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</si>
  <si>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</si>
  <si>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</si>
  <si>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</si>
  <si>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</si>
  <si>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</si>
  <si>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</si>
  <si>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</si>
  <si>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</si>
  <si>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</si>
  <si>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</si>
  <si>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</si>
  <si>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</si>
  <si>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</si>
  <si>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</si>
  <si>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</si>
  <si>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</si>
  <si>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</si>
  <si>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</si>
  <si>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</si>
  <si>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</si>
  <si>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</si>
  <si>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</si>
  <si>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</si>
  <si>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</si>
  <si>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</si>
  <si>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</si>
  <si>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</si>
  <si>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</si>
  <si>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</si>
  <si>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</si>
  <si>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</si>
  <si>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</si>
  <si>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</si>
  <si>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</si>
  <si>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</si>
  <si>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</si>
  <si>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</si>
  <si>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</si>
  <si>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</si>
  <si>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</si>
  <si>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</si>
  <si>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</si>
  <si>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</si>
  <si>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</si>
  <si>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</si>
  <si>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</si>
  <si>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</si>
  <si>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</si>
  <si>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</si>
  <si>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</si>
  <si>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</si>
  <si>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</si>
  <si>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</si>
  <si>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</si>
  <si>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</si>
  <si>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</si>
  <si>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</si>
  <si>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</si>
  <si>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</si>
  <si>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</si>
  <si>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</si>
  <si>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</si>
  <si>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</si>
  <si>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</si>
  <si>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</si>
  <si>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</si>
  <si>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</si>
  <si>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</si>
  <si>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</si>
  <si>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</si>
  <si>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</si>
  <si>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</si>
  <si>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</si>
  <si>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</si>
  <si>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</si>
  <si>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</si>
  <si>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</si>
  <si>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</si>
  <si>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</si>
  <si>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</si>
  <si>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</si>
  <si>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</si>
  <si>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</si>
  <si>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</si>
  <si>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</si>
  <si>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</si>
  <si>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</si>
  <si>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</si>
  <si>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</si>
  <si>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</si>
  <si>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</si>
  <si>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</si>
  <si>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</si>
  <si>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</si>
  <si>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</si>
  <si>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</si>
  <si>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</si>
  <si>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</si>
  <si>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</si>
  <si>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</si>
  <si>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</si>
  <si>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</si>
  <si>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</si>
  <si>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</si>
  <si>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</si>
  <si>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</si>
  <si>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</si>
  <si>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</si>
  <si>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</si>
  <si>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</si>
  <si>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</si>
  <si>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</si>
  <si>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</si>
  <si>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</si>
  <si>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</si>
  <si>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</si>
  <si>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</si>
  <si>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</si>
  <si>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</si>
  <si>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</si>
  <si>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</si>
  <si>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</si>
  <si>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</si>
  <si>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</si>
  <si>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</si>
  <si>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</si>
  <si>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</si>
  <si>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</si>
  <si>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</si>
  <si>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</si>
  <si>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</si>
  <si>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</si>
  <si>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</si>
  <si>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</si>
  <si>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</si>
  <si>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</si>
  <si>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</si>
  <si>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</si>
  <si>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</si>
  <si>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</si>
  <si>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</si>
  <si>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</si>
  <si>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бюджетной классификации Российской Федерации</t>
  </si>
  <si>
    <t>Наименование доходов</t>
  </si>
  <si>
    <t>Процент исполнения к прогнозным параметрам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</si>
  <si>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</si>
  <si>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</si>
  <si>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</si>
  <si>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</si>
  <si>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</si>
  <si>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</si>
  <si>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</si>
  <si>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</si>
  <si>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 xml:space="preserve">  Субсидии бюджетам на реализацию федеральных целевых программ</t>
  </si>
  <si>
    <t xml:space="preserve">  Субсидии бюджетам муниципальных районов на реализацию федеральных целевых программ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</si>
  <si>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</si>
  <si>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000 2021000000 0000 151</t>
  </si>
  <si>
    <t xml:space="preserve"> 000 2190000005 0000 000</t>
  </si>
  <si>
    <t xml:space="preserve"> 000 1110501305 0000 120</t>
  </si>
  <si>
    <t>000 1160800001 0000 140</t>
  </si>
  <si>
    <t>Денежные взыскания ( штрафы) за административные правонаругения в области государственного регулирования производства и оборота этилового спирта, алкогольной спиртосодеожащей и табачной продукции</t>
  </si>
  <si>
    <t>Прочие дотации</t>
  </si>
  <si>
    <t>Субсидия бюджетам на поддержку отрасли культуры</t>
  </si>
  <si>
    <t>Прочие дотации бюджетам муниципальных районов</t>
  </si>
  <si>
    <t>000 1120104101 0000 120</t>
  </si>
  <si>
    <t xml:space="preserve"> 000 1140601305 0000 430</t>
  </si>
  <si>
    <t>000 1160801001 0000 140</t>
  </si>
  <si>
    <t>000 1160802001 0000 140</t>
  </si>
  <si>
    <t>Денежные взыскания ( штрафы) за административные правонаругения в области государственного регулирования производства и оборота  табачной продукции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</si>
  <si>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</si>
  <si>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</si>
  <si>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</si>
  <si>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</si>
  <si>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</si>
  <si>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Уточненные назначения на 2019 год</t>
  </si>
  <si>
    <t>000 1120104201 0000 120</t>
  </si>
  <si>
    <t xml:space="preserve">  Плата за размещение отходов производства </t>
  </si>
  <si>
    <t xml:space="preserve">  Плата за размещение твердых коммунальных отходов  </t>
  </si>
  <si>
    <t>000 2022549700 0000 150</t>
  </si>
  <si>
    <t>000 2022546705 0000 150</t>
  </si>
  <si>
    <t>000 2022007700 0000 150</t>
  </si>
  <si>
    <t>000 2022007705 0000 150</t>
  </si>
  <si>
    <t>000 20225097000000150</t>
  </si>
  <si>
    <t>000 202225097050000150</t>
  </si>
  <si>
    <t>000 2022546700 0000 150</t>
  </si>
  <si>
    <t xml:space="preserve"> 000 2022021605 0000 150</t>
  </si>
  <si>
    <t xml:space="preserve"> 000 2022021600 0000 150</t>
  </si>
  <si>
    <t xml:space="preserve"> 000 2022005105 0000 150</t>
  </si>
  <si>
    <t xml:space="preserve"> 000 2022005100 0000 150</t>
  </si>
  <si>
    <t xml:space="preserve"> 000 2022000000 0000 150</t>
  </si>
  <si>
    <t xml:space="preserve"> 000 2021999905 0000 150</t>
  </si>
  <si>
    <t>000 2021999900 0000 150</t>
  </si>
  <si>
    <t xml:space="preserve"> 000 202150205 0000 150</t>
  </si>
  <si>
    <t xml:space="preserve"> 000 2021500200 0000 150</t>
  </si>
  <si>
    <t xml:space="preserve"> 000 2021500105 0000 150</t>
  </si>
  <si>
    <t xml:space="preserve"> 000 2021500100 0000 150</t>
  </si>
  <si>
    <t>000 2022551900 0000 150</t>
  </si>
  <si>
    <t>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</si>
  <si>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</si>
  <si>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</si>
  <si>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</si>
  <si>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</si>
  <si>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</si>
  <si>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</si>
  <si>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</si>
  <si>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000 2023508200 0000 150</t>
  </si>
  <si>
    <t xml:space="preserve"> 000 2023508205 0000 150</t>
  </si>
  <si>
    <t xml:space="preserve"> 000 2023511800 0000 150</t>
  </si>
  <si>
    <t xml:space="preserve"> 000 2023511805 0000 150</t>
  </si>
  <si>
    <t xml:space="preserve"> 000 2023526000 0000 150</t>
  </si>
  <si>
    <t xml:space="preserve"> 000 2023526005 0000 150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</si>
  <si>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</si>
  <si>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</si>
  <si>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</si>
  <si>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000 2024999900 0000 150</t>
  </si>
  <si>
    <t xml:space="preserve"> 000 2024999905 0000 150</t>
  </si>
  <si>
    <t xml:space="preserve"> 000 2190500005 0000 150</t>
  </si>
  <si>
    <t>000 2022549705 0000 150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</si>
  <si>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</si>
  <si>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</si>
  <si>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</si>
  <si>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</si>
  <si>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000 2023512000 0000 150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</si>
  <si>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</si>
  <si>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</si>
  <si>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>000 1164300001 0000 140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</si>
  <si>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</si>
  <si>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Темп роста 2019 года к соответствующему периоду 2018 года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</si>
  <si>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</si>
  <si>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</si>
  <si>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</si>
  <si>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</si>
  <si>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</si>
  <si>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</si>
  <si>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</si>
  <si>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</si>
  <si>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000 1130206000 0000 130</t>
  </si>
  <si>
    <t>Доходы, поступающие в порядке возмещения расходов, понесенных в связи с эксплуатацией имущества</t>
  </si>
  <si>
    <t>000 1130206505 0000 130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</si>
  <si>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</si>
  <si>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000 11600600001 0000 140</t>
  </si>
  <si>
    <t xml:space="preserve">  Денежные взыскания (штрафы) за нарушение законодательства о приенении контрольно-кассовой техники при осуществлении наличных денежных расчетов и (или)расчетов с использованием платежных карт</t>
  </si>
  <si>
    <t>000 1050400002 0000 110</t>
  </si>
  <si>
    <t>000 1050402002 0000 110</t>
  </si>
  <si>
    <t>Налог, взимаемый в связи с применением патентной системы налогооблажения</t>
  </si>
  <si>
    <t>Налог, взимаемый в связи с применением патентной системы налогооблажения, зачисляемый в бюджеты муниципальный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</si>
  <si>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</si>
  <si>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</si>
  <si>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Кассовое исполение за 1 полугодие 2018 года</t>
  </si>
  <si>
    <t>Кассовое исполнение за 1 полугодие 2019 года</t>
  </si>
  <si>
    <t>Доходы бюджета муниципального образования "Жирятинский район" за 1 полугодие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</si>
</sst>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dd\.mm\.yyyy"/>
    <numFmt numFmtId="165" formatCode="0.0%"/>
  </numFmts>
  <fonts count="19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Protection="1">
      <protection locked="0"/>
    </xf>
    <xf numFmtId="0" fontId="3" fillId="0" borderId="1" xfId="5" applyNumberFormat="1" applyProtection="1">
      <protection locked="0"/>
    </xf>
    <xf numFmtId="0" fontId="13" fillId="0" borderId="1" xfId="17" applyNumberFormat="1" applyFont="1" applyBorder="1" applyProtection="1">
      <alignment horizontal="right"/>
      <protection locked="0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22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49" fontId="13" fillId="0" borderId="51" xfId="24" applyNumberFormat="1" applyFont="1" applyBorder="1" applyProtection="1">
      <alignment horizontal="center" vertical="center" wrapText="1"/>
      <protection locked="0"/>
    </xf>
    <xf numFmtId="49" fontId="13" fillId="0" borderId="51" xfId="25" applyNumberFormat="1" applyFont="1" applyBorder="1" applyProtection="1">
      <alignment horizontal="center" vertical="center" wrapText="1"/>
      <protection locked="0"/>
    </xf>
    <xf numFmtId="4" fontId="13" fillId="0" borderId="51" xfId="29" applyNumberFormat="1" applyFont="1" applyBorder="1" applyProtection="1">
      <alignment horizontal="right"/>
      <protection locked="0"/>
    </xf>
    <xf numFmtId="49" fontId="13" fillId="0" borderId="51" xfId="38" applyNumberFormat="1" applyFont="1" applyBorder="1" applyProtection="1">
      <alignment horizontal="center"/>
      <protection locked="0"/>
    </xf>
    <xf numFmtId="0" fontId="13" fillId="0" borderId="51" xfId="39" applyNumberFormat="1" applyFont="1" applyBorder="1" applyProtection="1">
      <protection locked="0"/>
    </xf>
    <xf numFmtId="0" fontId="13" fillId="0" borderId="51" xfId="36" applyNumberFormat="1" applyFont="1" applyBorder="1" applyAlignment="1" applyProtection="1">
      <alignment wrapText="1"/>
      <protection locked="0"/>
    </xf>
    <xf numFmtId="0" fontId="13" fillId="0" borderId="51" xfId="16" applyNumberFormat="1" applyFont="1" applyBorder="1" applyAlignment="1" applyProtection="1">
      <protection locked="0"/>
    </xf>
    <xf numFmtId="0" fontId="13" fillId="0" borderId="53" xfId="36" applyNumberFormat="1" applyFont="1" applyBorder="1" applyAlignment="1" applyProtection="1">
      <alignment wrapText="1"/>
      <protection locked="0"/>
    </xf>
    <xf numFmtId="0" fontId="15" fillId="0" borderId="51" xfId="32" applyNumberFormat="1" applyFont="1" applyBorder="1" applyAlignment="1" applyProtection="1">
      <alignment wrapText="1"/>
    </xf>
    <xf numFmtId="49" fontId="13" fillId="4" borderId="51" xfId="38" applyNumberFormat="1" applyFont="1" applyFill="1" applyBorder="1" applyProtection="1">
      <alignment horizontal="center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49" fontId="13" fillId="0" borderId="52" xfId="38" applyNumberFormat="1" applyFont="1" applyBorder="1" applyProtection="1">
      <alignment horizontal="center"/>
      <protection locked="0"/>
    </xf>
    <xf numFmtId="4" fontId="15" fillId="0" borderId="51" xfId="29" applyNumberFormat="1" applyFont="1" applyBorder="1" applyProtection="1">
      <alignment horizontal="right"/>
      <protection locked="0"/>
    </xf>
    <xf numFmtId="0" fontId="15" fillId="2" borderId="51" xfId="40" applyNumberFormat="1" applyFont="1" applyBorder="1" applyProtection="1">
      <protection locked="0"/>
    </xf>
    <xf numFmtId="0" fontId="13" fillId="0" borderId="1" xfId="5" applyNumberFormat="1" applyFont="1" applyAlignment="1" applyProtection="1">
      <protection locked="0"/>
    </xf>
    <xf numFmtId="165" fontId="13" fillId="0" borderId="51" xfId="184" applyNumberFormat="1" applyFont="1" applyBorder="1" applyAlignment="1" applyProtection="1">
      <alignment horizontal="right"/>
      <protection locked="0"/>
    </xf>
    <xf numFmtId="0" fontId="3" fillId="0" borderId="51" xfId="9" applyNumberFormat="1" applyBorder="1" applyProtection="1">
      <protection locked="0"/>
    </xf>
    <xf numFmtId="43" fontId="13" fillId="0" borderId="51" xfId="185" applyFont="1" applyBorder="1" applyAlignment="1" applyProtection="1">
      <alignment wrapText="1"/>
      <protection locked="0"/>
    </xf>
    <xf numFmtId="0" fontId="0" fillId="0" borderId="0" xfId="0" applyFont="1" applyProtection="1">
      <protection locked="0"/>
    </xf>
    <xf numFmtId="165" fontId="3" fillId="0" borderId="51" xfId="184" applyNumberFormat="1" applyFont="1" applyBorder="1" applyProtection="1">
      <protection locked="0"/>
    </xf>
    <xf numFmtId="49" fontId="14" fillId="0" borderId="51" xfId="38" applyNumberFormat="1" applyFont="1" applyBorder="1" applyProtection="1">
      <alignment horizontal="center"/>
      <protection locked="0"/>
    </xf>
    <xf numFmtId="0" fontId="14" fillId="0" borderId="51" xfId="36" applyNumberFormat="1" applyFont="1" applyBorder="1" applyAlignment="1" applyProtection="1">
      <alignment wrapText="1"/>
      <protection locked="0"/>
    </xf>
    <xf numFmtId="43" fontId="14" fillId="0" borderId="51" xfId="185" applyFont="1" applyBorder="1" applyAlignment="1" applyProtection="1">
      <alignment wrapText="1"/>
      <protection locked="0"/>
    </xf>
    <xf numFmtId="4" fontId="16" fillId="0" borderId="51" xfId="29" applyNumberFormat="1" applyFont="1" applyBorder="1" applyProtection="1">
      <alignment horizontal="right"/>
      <protection locked="0"/>
    </xf>
    <xf numFmtId="165" fontId="14" fillId="0" borderId="51" xfId="184" applyNumberFormat="1" applyFont="1" applyBorder="1" applyAlignment="1" applyProtection="1">
      <alignment horizontal="right"/>
      <protection locked="0"/>
    </xf>
    <xf numFmtId="165" fontId="6" fillId="0" borderId="51" xfId="184" applyNumberFormat="1" applyFont="1" applyBorder="1" applyProtection="1">
      <protection locked="0"/>
    </xf>
    <xf numFmtId="4" fontId="14" fillId="0" borderId="51" xfId="29" applyNumberFormat="1" applyFont="1" applyBorder="1" applyProtection="1">
      <alignment horizontal="right"/>
      <protection locked="0"/>
    </xf>
    <xf numFmtId="4" fontId="17" fillId="0" borderId="51" xfId="29" applyNumberFormat="1" applyFont="1" applyBorder="1" applyProtection="1">
      <alignment horizontal="right"/>
      <protection locked="0"/>
    </xf>
    <xf numFmtId="0" fontId="16" fillId="0" borderId="51" xfId="0" applyFont="1" applyBorder="1" applyProtection="1">
      <protection locked="0"/>
    </xf>
    <xf numFmtId="43" fontId="18" fillId="0" borderId="51" xfId="185" applyFont="1" applyBorder="1" applyAlignment="1" applyProtection="1">
      <alignment wrapText="1"/>
      <protection locked="0"/>
    </xf>
    <xf numFmtId="0" fontId="18" fillId="0" borderId="0" xfId="0" applyFont="1" applyProtection="1">
      <protection locked="0"/>
    </xf>
    <xf numFmtId="43" fontId="16" fillId="0" borderId="51" xfId="185" applyFont="1" applyBorder="1" applyAlignment="1" applyProtection="1">
      <alignment wrapText="1"/>
      <protection locked="0"/>
    </xf>
    <xf numFmtId="43" fontId="15" fillId="0" borderId="51" xfId="185" applyFont="1" applyBorder="1" applyAlignment="1" applyProtection="1">
      <alignment wrapText="1"/>
      <protection locked="0"/>
    </xf>
    <xf numFmtId="43" fontId="15" fillId="0" borderId="53" xfId="185" applyFont="1" applyBorder="1" applyAlignment="1" applyProtection="1">
      <alignment wrapText="1"/>
      <protection locked="0"/>
    </xf>
    <xf numFmtId="43" fontId="15" fillId="0" borderId="51" xfId="185" applyFont="1" applyBorder="1" applyAlignment="1" applyProtection="1">
      <alignment wrapText="1"/>
    </xf>
    <xf numFmtId="0" fontId="15" fillId="0" borderId="51" xfId="36" applyNumberFormat="1" applyFont="1" applyBorder="1" applyAlignment="1" applyProtection="1">
      <alignment wrapText="1"/>
      <protection locked="0"/>
    </xf>
    <xf numFmtId="0" fontId="15" fillId="0" borderId="51" xfId="16" applyNumberFormat="1" applyFont="1" applyBorder="1" applyAlignment="1" applyProtection="1">
      <protection locked="0"/>
    </xf>
    <xf numFmtId="43" fontId="16" fillId="0" borderId="51" xfId="185" applyFont="1" applyBorder="1" applyProtection="1">
      <protection locked="0"/>
    </xf>
    <xf numFmtId="0" fontId="14" fillId="0" borderId="1" xfId="5" applyNumberFormat="1" applyFont="1" applyAlignment="1" applyProtection="1">
      <alignment horizontal="center"/>
      <protection locked="0"/>
    </xf>
    <xf numFmtId="0" fontId="13" fillId="0" borderId="51" xfId="9" applyNumberFormat="1" applyFont="1" applyBorder="1" applyAlignment="1" applyProtection="1">
      <alignment wrapText="1"/>
      <protection locked="0"/>
    </xf>
    <xf numFmtId="0" fontId="15" fillId="0" borderId="51" xfId="0" applyFont="1" applyBorder="1" applyAlignment="1">
      <alignment wrapText="1"/>
    </xf>
    <xf numFmtId="49" fontId="13" fillId="0" borderId="55" xfId="0" applyNumberFormat="1" applyFont="1" applyFill="1" applyBorder="1" applyAlignment="1" applyProtection="1">
      <alignment horizontal="center" vertical="center" wrapText="1"/>
    </xf>
    <xf numFmtId="49" fontId="13" fillId="0" borderId="56" xfId="0" applyNumberFormat="1" applyFont="1" applyFill="1" applyBorder="1" applyAlignment="1" applyProtection="1">
      <alignment horizontal="center" vertical="center" wrapText="1"/>
    </xf>
    <xf numFmtId="49" fontId="13" fillId="0" borderId="23" xfId="0" applyNumberFormat="1" applyFont="1" applyFill="1" applyBorder="1" applyAlignment="1" applyProtection="1">
      <alignment horizontal="center" vertical="center" wrapText="1"/>
    </xf>
    <xf numFmtId="49" fontId="13" fillId="0" borderId="57" xfId="0" applyNumberFormat="1" applyFont="1" applyFill="1" applyBorder="1" applyAlignment="1" applyProtection="1">
      <alignment horizontal="center" vertical="center" wrapText="1"/>
    </xf>
    <xf numFmtId="49" fontId="15" fillId="0" borderId="52" xfId="24" applyNumberFormat="1" applyFont="1" applyBorder="1" applyAlignment="1" applyProtection="1">
      <alignment horizontal="center" vertical="center" wrapText="1"/>
      <protection locked="0"/>
    </xf>
    <xf numFmtId="49" fontId="15" fillId="0" borderId="54" xfId="24" applyNumberFormat="1" applyFont="1" applyBorder="1" applyAlignment="1" applyProtection="1">
      <alignment horizontal="center" vertical="center" wrapText="1"/>
      <protection locked="0"/>
    </xf>
    <xf numFmtId="49" fontId="13" fillId="0" borderId="51" xfId="0" applyNumberFormat="1" applyFont="1" applyFill="1" applyBorder="1" applyAlignment="1" applyProtection="1">
      <alignment horizontal="center" vertical="center" wrapText="1"/>
    </xf>
    <xf numFmtId="0" fontId="0" fillId="0" borderId="51" xfId="0" applyBorder="1" applyAlignment="1">
      <alignment horizontal="center" vertical="center" wrapText="1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  <cellStyle name="Финансовый" xfId="18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tabSelected="1" zoomScaleNormal="100" workbookViewId="0">
      <pane ySplit="1" topLeftCell="A2" activePane="bottomLeft" state="frozen"/>
      <selection pane="bottomLeft" activeCell="A3" sqref="A3:F3"/>
    </sheetView>
  </sheetViews>
  <sheetFormatPr defaultRowHeight="15" x14ac:dyDescent="0.25"/>
  <cols>
    <col min="1" max="1" width="26.140625" style="1" customWidth="1"/>
    <col min="2" max="2" width="60" style="1" customWidth="1"/>
    <col min="3" max="3" width="18.28515625" style="1" customWidth="1"/>
    <col min="4" max="4" width="17.140625" style="1" customWidth="1"/>
    <col min="5" max="6" width="16.140625" style="1" customWidth="1"/>
    <col min="7" max="7" width="15" style="1" customWidth="1"/>
    <col min="8" max="16384" width="9.140625" style="1"/>
  </cols>
  <sheetData>
    <row r="1" spans="1:7" ht="14.1" customHeight="1" x14ac:dyDescent="0.25">
      <c r="A1" s="4"/>
      <c r="B1" s="5"/>
      <c r="C1" s="5"/>
      <c r="D1" s="3"/>
      <c r="E1" s="24"/>
      <c r="F1" s="24"/>
      <c r="G1" s="2"/>
    </row>
    <row r="2" spans="1:7" ht="15" customHeight="1" x14ac:dyDescent="0.25">
      <c r="A2" s="6"/>
      <c r="B2" s="6"/>
      <c r="C2" s="6"/>
      <c r="D2" s="6"/>
      <c r="E2" s="7"/>
      <c r="F2" s="7"/>
      <c r="G2" s="2"/>
    </row>
    <row r="3" spans="1:7" ht="43.5" customHeight="1" x14ac:dyDescent="0.25">
      <c r="A3" s="48" t="s">
        <v>256</v>
      </c>
      <c r="B3" s="48"/>
      <c r="C3" s="48"/>
      <c r="D3" s="48"/>
      <c r="E3" s="48"/>
      <c r="F3" s="48"/>
      <c r="G3" s="2"/>
    </row>
    <row r="4" spans="1:7" ht="24.75" customHeight="1" x14ac:dyDescent="0.25">
      <c r="A4" s="8"/>
      <c r="B4" s="4"/>
      <c r="C4" s="4"/>
      <c r="D4" s="5"/>
      <c r="E4" s="7"/>
      <c r="F4" s="7"/>
      <c r="G4" s="2"/>
    </row>
    <row r="5" spans="1:7" ht="11.25" customHeight="1" x14ac:dyDescent="0.25">
      <c r="A5" s="53" t="s">
        <v>148</v>
      </c>
      <c r="B5" s="51" t="s">
        <v>149</v>
      </c>
      <c r="C5" s="57" t="s">
        <v>254</v>
      </c>
      <c r="D5" s="55" t="s">
        <v>180</v>
      </c>
      <c r="E5" s="55" t="s">
        <v>255</v>
      </c>
      <c r="F5" s="55" t="s">
        <v>150</v>
      </c>
      <c r="G5" s="49" t="s">
        <v>233</v>
      </c>
    </row>
    <row r="6" spans="1:7" ht="72" customHeight="1" x14ac:dyDescent="0.25">
      <c r="A6" s="54"/>
      <c r="B6" s="52"/>
      <c r="C6" s="58"/>
      <c r="D6" s="56"/>
      <c r="E6" s="56"/>
      <c r="F6" s="56"/>
      <c r="G6" s="50"/>
    </row>
    <row r="7" spans="1:7" ht="12" customHeight="1" x14ac:dyDescent="0.25">
      <c r="A7" s="10" t="s">
        <v>0</v>
      </c>
      <c r="B7" s="10" t="s">
        <v>1</v>
      </c>
      <c r="C7" s="10"/>
      <c r="D7" s="11" t="s">
        <v>2</v>
      </c>
      <c r="E7" s="11" t="s">
        <v>3</v>
      </c>
      <c r="F7" s="11"/>
      <c r="G7" s="26"/>
    </row>
    <row r="8" spans="1:7" ht="25.5" customHeight="1" x14ac:dyDescent="0.25">
      <c r="A8" s="30" t="s">
        <v>5</v>
      </c>
      <c r="B8" s="31" t="s">
        <v>4</v>
      </c>
      <c r="C8" s="32">
        <f>C9+C15+C25+C33+C39+C48+C56+C63+C66</f>
        <v>17389487.080000002</v>
      </c>
      <c r="D8" s="36">
        <f>D9+D15+D25+D33+D39+D48+D56+D66</f>
        <v>38355965</v>
      </c>
      <c r="E8" s="36">
        <f>E9+E15+E25+E33+E39+E48+E56+E62+E66</f>
        <v>20727497.739999998</v>
      </c>
      <c r="F8" s="34">
        <f>E8/D8</f>
        <v>0.54039828589894678</v>
      </c>
      <c r="G8" s="35">
        <f>E8/C8</f>
        <v>1.1919556709547292</v>
      </c>
    </row>
    <row r="9" spans="1:7" ht="28.5" customHeight="1" x14ac:dyDescent="0.25">
      <c r="A9" s="30" t="s">
        <v>7</v>
      </c>
      <c r="B9" s="31" t="s">
        <v>6</v>
      </c>
      <c r="C9" s="32">
        <f>C10</f>
        <v>12641112.23</v>
      </c>
      <c r="D9" s="36">
        <f>D10</f>
        <v>28439950</v>
      </c>
      <c r="E9" s="36">
        <f>E10</f>
        <v>15462881.189999999</v>
      </c>
      <c r="F9" s="34">
        <f t="shared" ref="F9:F86" si="0">E9/D9</f>
        <v>0.54370282613014442</v>
      </c>
      <c r="G9" s="35">
        <f t="shared" ref="G9:G72" si="1">E9/C9</f>
        <v>1.2232215732808187</v>
      </c>
    </row>
    <row r="10" spans="1:7" ht="15" customHeight="1" x14ac:dyDescent="0.25">
      <c r="A10" s="30" t="s">
        <v>9</v>
      </c>
      <c r="B10" s="31" t="s">
        <v>8</v>
      </c>
      <c r="C10" s="32">
        <f>C11+C12+C13+C14</f>
        <v>12641112.23</v>
      </c>
      <c r="D10" s="36">
        <f>D11+D12+D13+D14</f>
        <v>28439950</v>
      </c>
      <c r="E10" s="36">
        <f>E11+E12+E13+E14</f>
        <v>15462881.189999999</v>
      </c>
      <c r="F10" s="34">
        <f t="shared" si="0"/>
        <v>0.54370282613014442</v>
      </c>
      <c r="G10" s="35">
        <f t="shared" si="1"/>
        <v>1.2232215732808187</v>
      </c>
    </row>
    <row r="11" spans="1:7" ht="78" customHeight="1" x14ac:dyDescent="0.25">
      <c r="A11" s="13" t="s">
        <v>11</v>
      </c>
      <c r="B11" s="15" t="s">
        <v>10</v>
      </c>
      <c r="C11" s="27">
        <v>12422469.779999999</v>
      </c>
      <c r="D11" s="12">
        <v>28162365</v>
      </c>
      <c r="E11" s="12">
        <v>15238360.1</v>
      </c>
      <c r="F11" s="25">
        <f t="shared" si="0"/>
        <v>0.54108950366916986</v>
      </c>
      <c r="G11" s="29">
        <f t="shared" si="1"/>
        <v>1.2266771720816374</v>
      </c>
    </row>
    <row r="12" spans="1:7" ht="125.25" customHeight="1" x14ac:dyDescent="0.25">
      <c r="A12" s="13" t="s">
        <v>13</v>
      </c>
      <c r="B12" s="15" t="s">
        <v>12</v>
      </c>
      <c r="C12" s="27">
        <v>38087.980000000003</v>
      </c>
      <c r="D12" s="22">
        <v>188650</v>
      </c>
      <c r="E12" s="22">
        <v>49036.41</v>
      </c>
      <c r="F12" s="25">
        <f t="shared" si="0"/>
        <v>0.25993326265571165</v>
      </c>
      <c r="G12" s="29">
        <f t="shared" si="1"/>
        <v>1.2874510541120847</v>
      </c>
    </row>
    <row r="13" spans="1:7" ht="45.75" customHeight="1" x14ac:dyDescent="0.25">
      <c r="A13" s="13" t="s">
        <v>15</v>
      </c>
      <c r="B13" s="15" t="s">
        <v>14</v>
      </c>
      <c r="C13" s="27">
        <v>149971.32999999999</v>
      </c>
      <c r="D13" s="22">
        <v>40425</v>
      </c>
      <c r="E13" s="22">
        <v>77140.84</v>
      </c>
      <c r="F13" s="25">
        <f t="shared" si="0"/>
        <v>1.9082458874458874</v>
      </c>
      <c r="G13" s="29">
        <f t="shared" si="1"/>
        <v>0.51437058003019642</v>
      </c>
    </row>
    <row r="14" spans="1:7" ht="92.25" customHeight="1" x14ac:dyDescent="0.25">
      <c r="A14" s="13" t="s">
        <v>17</v>
      </c>
      <c r="B14" s="15" t="s">
        <v>16</v>
      </c>
      <c r="C14" s="27">
        <v>30583.14</v>
      </c>
      <c r="D14" s="22">
        <v>48510</v>
      </c>
      <c r="E14" s="22">
        <v>98343.84</v>
      </c>
      <c r="F14" s="25">
        <f t="shared" si="0"/>
        <v>2.0272900432900434</v>
      </c>
      <c r="G14" s="29">
        <f t="shared" si="1"/>
        <v>3.2156227254624605</v>
      </c>
    </row>
    <row r="15" spans="1:7" ht="31.5" customHeight="1" x14ac:dyDescent="0.25">
      <c r="A15" s="30" t="s">
        <v>19</v>
      </c>
      <c r="B15" s="31" t="s">
        <v>18</v>
      </c>
      <c r="C15" s="32">
        <f>C16</f>
        <v>2652048.2599999998</v>
      </c>
      <c r="D15" s="33">
        <f>D16</f>
        <v>6019966</v>
      </c>
      <c r="E15" s="33">
        <f>E16</f>
        <v>3177216.31</v>
      </c>
      <c r="F15" s="34">
        <f t="shared" si="0"/>
        <v>0.52777977649707652</v>
      </c>
      <c r="G15" s="35">
        <f t="shared" si="1"/>
        <v>1.1980235646239712</v>
      </c>
    </row>
    <row r="16" spans="1:7" ht="28.5" customHeight="1" x14ac:dyDescent="0.25">
      <c r="A16" s="13" t="s">
        <v>21</v>
      </c>
      <c r="B16" s="15" t="s">
        <v>20</v>
      </c>
      <c r="C16" s="27">
        <f>C17+C19+C21+C23</f>
        <v>2652048.2599999998</v>
      </c>
      <c r="D16" s="22">
        <f>D18+D20+D22+D24</f>
        <v>6019966</v>
      </c>
      <c r="E16" s="22">
        <f>E18+E20+E22+E24</f>
        <v>3177216.31</v>
      </c>
      <c r="F16" s="25">
        <f t="shared" si="0"/>
        <v>0.52777977649707652</v>
      </c>
      <c r="G16" s="29">
        <f t="shared" si="1"/>
        <v>1.1980235646239712</v>
      </c>
    </row>
    <row r="17" spans="1:7" ht="73.5" customHeight="1" x14ac:dyDescent="0.25">
      <c r="A17" s="13" t="s">
        <v>23</v>
      </c>
      <c r="B17" s="15" t="s">
        <v>22</v>
      </c>
      <c r="C17" s="27">
        <v>1149341.45</v>
      </c>
      <c r="D17" s="22"/>
      <c r="E17" s="22"/>
      <c r="F17" s="25"/>
      <c r="G17" s="29">
        <f t="shared" si="1"/>
        <v>0</v>
      </c>
    </row>
    <row r="18" spans="1:7" ht="112.5" customHeight="1" x14ac:dyDescent="0.25">
      <c r="A18" s="13" t="s">
        <v>234</v>
      </c>
      <c r="B18" s="15" t="s">
        <v>238</v>
      </c>
      <c r="C18" s="27"/>
      <c r="D18" s="22">
        <v>2182999</v>
      </c>
      <c r="E18" s="22">
        <v>1442322.64</v>
      </c>
      <c r="F18" s="25">
        <f t="shared" si="0"/>
        <v>0.66070696321894784</v>
      </c>
      <c r="G18" s="29"/>
    </row>
    <row r="19" spans="1:7" ht="76.5" customHeight="1" x14ac:dyDescent="0.25">
      <c r="A19" s="13" t="s">
        <v>25</v>
      </c>
      <c r="B19" s="15" t="s">
        <v>24</v>
      </c>
      <c r="C19" s="27">
        <v>8712.98</v>
      </c>
      <c r="D19" s="22"/>
      <c r="E19" s="22"/>
      <c r="F19" s="25"/>
      <c r="G19" s="29">
        <f t="shared" si="1"/>
        <v>0</v>
      </c>
    </row>
    <row r="20" spans="1:7" ht="144" customHeight="1" x14ac:dyDescent="0.25">
      <c r="A20" s="13" t="s">
        <v>235</v>
      </c>
      <c r="B20" s="15" t="s">
        <v>239</v>
      </c>
      <c r="C20" s="27"/>
      <c r="D20" s="22">
        <v>15294</v>
      </c>
      <c r="E20" s="22">
        <v>10943.05</v>
      </c>
      <c r="F20" s="25">
        <f t="shared" si="0"/>
        <v>0.71551261932784094</v>
      </c>
      <c r="G20" s="29"/>
    </row>
    <row r="21" spans="1:7" ht="96.75" customHeight="1" x14ac:dyDescent="0.25">
      <c r="A21" s="13" t="s">
        <v>27</v>
      </c>
      <c r="B21" s="15" t="s">
        <v>26</v>
      </c>
      <c r="C21" s="27">
        <v>1732792.89</v>
      </c>
      <c r="D21" s="22"/>
      <c r="E21" s="22"/>
      <c r="F21" s="25"/>
      <c r="G21" s="29">
        <f t="shared" si="1"/>
        <v>0</v>
      </c>
    </row>
    <row r="22" spans="1:7" ht="125.25" customHeight="1" x14ac:dyDescent="0.25">
      <c r="A22" s="13" t="s">
        <v>236</v>
      </c>
      <c r="B22" s="15" t="s">
        <v>240</v>
      </c>
      <c r="C22" s="27"/>
      <c r="D22" s="22">
        <v>4227608</v>
      </c>
      <c r="E22" s="22">
        <v>1998680.67</v>
      </c>
      <c r="F22" s="25">
        <f t="shared" si="0"/>
        <v>0.47276868385148291</v>
      </c>
      <c r="G22" s="29"/>
    </row>
    <row r="23" spans="1:7" ht="81" customHeight="1" x14ac:dyDescent="0.25">
      <c r="A23" s="13" t="s">
        <v>29</v>
      </c>
      <c r="B23" s="15" t="s">
        <v>28</v>
      </c>
      <c r="C23" s="27">
        <v>-238799.06</v>
      </c>
      <c r="D23" s="22"/>
      <c r="E23" s="22"/>
      <c r="F23" s="25"/>
      <c r="G23" s="29">
        <f t="shared" si="1"/>
        <v>0</v>
      </c>
    </row>
    <row r="24" spans="1:7" ht="132.75" customHeight="1" x14ac:dyDescent="0.25">
      <c r="A24" s="13" t="s">
        <v>237</v>
      </c>
      <c r="B24" s="15" t="s">
        <v>241</v>
      </c>
      <c r="C24" s="27"/>
      <c r="D24" s="22">
        <v>-405935</v>
      </c>
      <c r="E24" s="22">
        <v>-274730.05</v>
      </c>
      <c r="F24" s="25">
        <f t="shared" si="0"/>
        <v>0.67678335201448503</v>
      </c>
      <c r="G24" s="29"/>
    </row>
    <row r="25" spans="1:7" ht="15" customHeight="1" x14ac:dyDescent="0.25">
      <c r="A25" s="30" t="s">
        <v>31</v>
      </c>
      <c r="B25" s="31" t="s">
        <v>30</v>
      </c>
      <c r="C25" s="32">
        <f>C27+C28+C29+C31</f>
        <v>738447.79</v>
      </c>
      <c r="D25" s="33">
        <f>D26+D29</f>
        <v>1293200</v>
      </c>
      <c r="E25" s="33">
        <f>E26+E29</f>
        <v>788115.81</v>
      </c>
      <c r="F25" s="34">
        <f t="shared" si="0"/>
        <v>0.6094307222394062</v>
      </c>
      <c r="G25" s="35">
        <f t="shared" si="1"/>
        <v>1.0672600293109415</v>
      </c>
    </row>
    <row r="26" spans="1:7" ht="27" customHeight="1" x14ac:dyDescent="0.25">
      <c r="A26" s="13" t="s">
        <v>33</v>
      </c>
      <c r="B26" s="15" t="s">
        <v>32</v>
      </c>
      <c r="C26" s="27">
        <v>542675.13</v>
      </c>
      <c r="D26" s="22">
        <f>D27</f>
        <v>1114000</v>
      </c>
      <c r="E26" s="22">
        <f>E27+E28</f>
        <v>606563.76</v>
      </c>
      <c r="F26" s="25">
        <f t="shared" si="0"/>
        <v>0.54449170556552962</v>
      </c>
      <c r="G26" s="29">
        <f t="shared" si="1"/>
        <v>1.1177290545818821</v>
      </c>
    </row>
    <row r="27" spans="1:7" ht="27" customHeight="1" x14ac:dyDescent="0.25">
      <c r="A27" s="13" t="s">
        <v>34</v>
      </c>
      <c r="B27" s="15" t="s">
        <v>32</v>
      </c>
      <c r="C27" s="27">
        <v>541635.76</v>
      </c>
      <c r="D27" s="22">
        <v>1114000</v>
      </c>
      <c r="E27" s="22">
        <v>606453.23</v>
      </c>
      <c r="F27" s="25">
        <f t="shared" si="0"/>
        <v>0.54439248653500893</v>
      </c>
      <c r="G27" s="29">
        <f t="shared" si="1"/>
        <v>1.1196698497159787</v>
      </c>
    </row>
    <row r="28" spans="1:7" ht="27.75" customHeight="1" x14ac:dyDescent="0.25">
      <c r="A28" s="13" t="s">
        <v>36</v>
      </c>
      <c r="B28" s="15" t="s">
        <v>35</v>
      </c>
      <c r="C28" s="27">
        <v>1039.3699999999999</v>
      </c>
      <c r="D28" s="22"/>
      <c r="E28" s="22">
        <v>110.53</v>
      </c>
      <c r="F28" s="25" t="e">
        <f t="shared" si="0"/>
        <v>#DIV/0!</v>
      </c>
      <c r="G28" s="29">
        <f t="shared" si="1"/>
        <v>0.10634326563206559</v>
      </c>
    </row>
    <row r="29" spans="1:7" ht="15" customHeight="1" x14ac:dyDescent="0.25">
      <c r="A29" s="13" t="s">
        <v>38</v>
      </c>
      <c r="B29" s="15" t="s">
        <v>37</v>
      </c>
      <c r="C29" s="27">
        <v>191272.66</v>
      </c>
      <c r="D29" s="22">
        <v>179200</v>
      </c>
      <c r="E29" s="22">
        <v>181552.05</v>
      </c>
      <c r="F29" s="25">
        <f t="shared" si="0"/>
        <v>1.0131252790178571</v>
      </c>
      <c r="G29" s="29">
        <f t="shared" si="1"/>
        <v>0.94917930246800553</v>
      </c>
    </row>
    <row r="30" spans="1:7" ht="15" customHeight="1" x14ac:dyDescent="0.25">
      <c r="A30" s="13" t="s">
        <v>39</v>
      </c>
      <c r="B30" s="15" t="s">
        <v>37</v>
      </c>
      <c r="C30" s="27">
        <v>191272.66</v>
      </c>
      <c r="D30" s="22">
        <v>179200</v>
      </c>
      <c r="E30" s="22">
        <v>181552.05</v>
      </c>
      <c r="F30" s="25">
        <f t="shared" si="0"/>
        <v>1.0131252790178571</v>
      </c>
      <c r="G30" s="29">
        <f t="shared" si="1"/>
        <v>0.94917930246800553</v>
      </c>
    </row>
    <row r="31" spans="1:7" ht="27.75" customHeight="1" x14ac:dyDescent="0.25">
      <c r="A31" s="13" t="s">
        <v>248</v>
      </c>
      <c r="B31" s="15" t="s">
        <v>250</v>
      </c>
      <c r="C31" s="27">
        <v>4500</v>
      </c>
      <c r="D31" s="22"/>
      <c r="E31" s="22"/>
      <c r="F31" s="25"/>
      <c r="G31" s="29"/>
    </row>
    <row r="32" spans="1:7" ht="26.25" customHeight="1" x14ac:dyDescent="0.25">
      <c r="A32" s="13" t="s">
        <v>249</v>
      </c>
      <c r="B32" s="15" t="s">
        <v>251</v>
      </c>
      <c r="C32" s="27">
        <v>4500</v>
      </c>
      <c r="D32" s="22"/>
      <c r="E32" s="22"/>
      <c r="F32" s="25"/>
      <c r="G32" s="29"/>
    </row>
    <row r="33" spans="1:7" ht="24" customHeight="1" x14ac:dyDescent="0.25">
      <c r="A33" s="30" t="s">
        <v>41</v>
      </c>
      <c r="B33" s="31" t="s">
        <v>40</v>
      </c>
      <c r="C33" s="32">
        <f>C34</f>
        <v>97593.74</v>
      </c>
      <c r="D33" s="33">
        <f>D34</f>
        <v>200000</v>
      </c>
      <c r="E33" s="33">
        <f>E34</f>
        <v>124196.97</v>
      </c>
      <c r="F33" s="34">
        <f t="shared" si="0"/>
        <v>0.62098485000000003</v>
      </c>
      <c r="G33" s="35">
        <f t="shared" si="1"/>
        <v>1.272591561712872</v>
      </c>
    </row>
    <row r="34" spans="1:7" ht="30.75" customHeight="1" x14ac:dyDescent="0.25">
      <c r="A34" s="13" t="s">
        <v>43</v>
      </c>
      <c r="B34" s="15" t="s">
        <v>42</v>
      </c>
      <c r="C34" s="27">
        <v>97593.74</v>
      </c>
      <c r="D34" s="22">
        <v>200000</v>
      </c>
      <c r="E34" s="22">
        <v>124196.97</v>
      </c>
      <c r="F34" s="25">
        <f t="shared" si="0"/>
        <v>0.62098485000000003</v>
      </c>
      <c r="G34" s="29">
        <f t="shared" si="1"/>
        <v>1.272591561712872</v>
      </c>
    </row>
    <row r="35" spans="1:7" ht="44.25" customHeight="1" x14ac:dyDescent="0.25">
      <c r="A35" s="13" t="s">
        <v>45</v>
      </c>
      <c r="B35" s="15" t="s">
        <v>44</v>
      </c>
      <c r="C35" s="27">
        <v>97593.74</v>
      </c>
      <c r="D35" s="22">
        <v>200000</v>
      </c>
      <c r="E35" s="22">
        <v>124196.97</v>
      </c>
      <c r="F35" s="25">
        <f t="shared" si="0"/>
        <v>0.62098485000000003</v>
      </c>
      <c r="G35" s="29">
        <f t="shared" si="1"/>
        <v>1.272591561712872</v>
      </c>
    </row>
    <row r="36" spans="1:7" ht="45" hidden="1" customHeight="1" x14ac:dyDescent="0.25">
      <c r="A36" s="13" t="s">
        <v>156</v>
      </c>
      <c r="B36" s="15" t="s">
        <v>153</v>
      </c>
      <c r="C36" s="27"/>
      <c r="D36" s="22"/>
      <c r="E36" s="22"/>
      <c r="F36" s="25" t="e">
        <f t="shared" si="0"/>
        <v>#DIV/0!</v>
      </c>
      <c r="G36" s="29" t="e">
        <f t="shared" si="1"/>
        <v>#DIV/0!</v>
      </c>
    </row>
    <row r="37" spans="1:7" ht="30.75" hidden="1" customHeight="1" x14ac:dyDescent="0.25">
      <c r="A37" s="13" t="s">
        <v>157</v>
      </c>
      <c r="B37" s="15" t="s">
        <v>154</v>
      </c>
      <c r="C37" s="27"/>
      <c r="D37" s="22"/>
      <c r="E37" s="22"/>
      <c r="F37" s="25" t="e">
        <f t="shared" si="0"/>
        <v>#DIV/0!</v>
      </c>
      <c r="G37" s="29" t="e">
        <f t="shared" si="1"/>
        <v>#DIV/0!</v>
      </c>
    </row>
    <row r="38" spans="1:7" ht="26.25" hidden="1" customHeight="1" x14ac:dyDescent="0.25">
      <c r="A38" s="13" t="s">
        <v>158</v>
      </c>
      <c r="B38" s="15" t="s">
        <v>155</v>
      </c>
      <c r="C38" s="27"/>
      <c r="D38" s="22"/>
      <c r="E38" s="22"/>
      <c r="F38" s="25" t="e">
        <f t="shared" si="0"/>
        <v>#DIV/0!</v>
      </c>
      <c r="G38" s="29" t="e">
        <f t="shared" si="1"/>
        <v>#DIV/0!</v>
      </c>
    </row>
    <row r="39" spans="1:7" ht="45.75" customHeight="1" x14ac:dyDescent="0.25">
      <c r="A39" s="30" t="s">
        <v>47</v>
      </c>
      <c r="B39" s="31" t="s">
        <v>46</v>
      </c>
      <c r="C39" s="32">
        <f>C40</f>
        <v>682182.51</v>
      </c>
      <c r="D39" s="33">
        <f>D40</f>
        <v>1627649</v>
      </c>
      <c r="E39" s="33">
        <f>E40</f>
        <v>748844.37000000011</v>
      </c>
      <c r="F39" s="34">
        <f t="shared" si="0"/>
        <v>0.46007730782250972</v>
      </c>
      <c r="G39" s="35">
        <f t="shared" si="1"/>
        <v>1.0977185123083852</v>
      </c>
    </row>
    <row r="40" spans="1:7" ht="90" customHeight="1" x14ac:dyDescent="0.25">
      <c r="A40" s="13" t="s">
        <v>49</v>
      </c>
      <c r="B40" s="15" t="s">
        <v>48</v>
      </c>
      <c r="C40" s="27">
        <f>C41+C43</f>
        <v>682182.51</v>
      </c>
      <c r="D40" s="22">
        <f>D41+D43</f>
        <v>1627649</v>
      </c>
      <c r="E40" s="22">
        <f>E41+E43</f>
        <v>748844.37000000011</v>
      </c>
      <c r="F40" s="25">
        <f t="shared" si="0"/>
        <v>0.46007730782250972</v>
      </c>
      <c r="G40" s="29">
        <f t="shared" si="1"/>
        <v>1.0977185123083852</v>
      </c>
    </row>
    <row r="41" spans="1:7" ht="78" customHeight="1" x14ac:dyDescent="0.25">
      <c r="A41" s="13" t="s">
        <v>51</v>
      </c>
      <c r="B41" s="15" t="s">
        <v>50</v>
      </c>
      <c r="C41" s="27">
        <v>278510.17</v>
      </c>
      <c r="D41" s="22">
        <v>731344</v>
      </c>
      <c r="E41" s="22">
        <v>315558.03000000003</v>
      </c>
      <c r="F41" s="25">
        <f t="shared" si="0"/>
        <v>0.43147688365529768</v>
      </c>
      <c r="G41" s="29">
        <f t="shared" si="1"/>
        <v>1.1330215697329833</v>
      </c>
    </row>
    <row r="42" spans="1:7" ht="81" customHeight="1" x14ac:dyDescent="0.25">
      <c r="A42" s="13" t="s">
        <v>164</v>
      </c>
      <c r="B42" s="15" t="s">
        <v>52</v>
      </c>
      <c r="C42" s="27">
        <v>278510.17</v>
      </c>
      <c r="D42" s="22">
        <v>731344</v>
      </c>
      <c r="E42" s="22">
        <v>315558.03000000003</v>
      </c>
      <c r="F42" s="25">
        <f t="shared" si="0"/>
        <v>0.43147688365529768</v>
      </c>
      <c r="G42" s="29">
        <f t="shared" si="1"/>
        <v>1.1330215697329833</v>
      </c>
    </row>
    <row r="43" spans="1:7" ht="90.75" customHeight="1" x14ac:dyDescent="0.25">
      <c r="A43" s="13" t="s">
        <v>54</v>
      </c>
      <c r="B43" s="15" t="s">
        <v>53</v>
      </c>
      <c r="C43" s="27">
        <v>403672.34</v>
      </c>
      <c r="D43" s="22">
        <v>896305</v>
      </c>
      <c r="E43" s="22">
        <v>433286.34</v>
      </c>
      <c r="F43" s="25">
        <f t="shared" si="0"/>
        <v>0.48341394949263927</v>
      </c>
      <c r="G43" s="29">
        <f t="shared" si="1"/>
        <v>1.0733614792631072</v>
      </c>
    </row>
    <row r="44" spans="1:7" ht="75" customHeight="1" x14ac:dyDescent="0.25">
      <c r="A44" s="13" t="s">
        <v>56</v>
      </c>
      <c r="B44" s="15" t="s">
        <v>55</v>
      </c>
      <c r="C44" s="27">
        <v>403672.34</v>
      </c>
      <c r="D44" s="22">
        <v>896305</v>
      </c>
      <c r="E44" s="22">
        <v>433286.34</v>
      </c>
      <c r="F44" s="25">
        <f t="shared" si="0"/>
        <v>0.48341394949263927</v>
      </c>
      <c r="G44" s="29">
        <f t="shared" si="1"/>
        <v>1.0733614792631072</v>
      </c>
    </row>
    <row r="45" spans="1:7" ht="0.75" customHeight="1" x14ac:dyDescent="0.25">
      <c r="A45" s="13" t="s">
        <v>58</v>
      </c>
      <c r="B45" s="15" t="s">
        <v>57</v>
      </c>
      <c r="C45" s="27"/>
      <c r="D45" s="22"/>
      <c r="E45" s="22"/>
      <c r="F45" s="25" t="e">
        <f t="shared" si="0"/>
        <v>#DIV/0!</v>
      </c>
      <c r="G45" s="29" t="e">
        <f t="shared" si="1"/>
        <v>#DIV/0!</v>
      </c>
    </row>
    <row r="46" spans="1:7" ht="50.25" hidden="1" customHeight="1" x14ac:dyDescent="0.25">
      <c r="A46" s="13" t="s">
        <v>60</v>
      </c>
      <c r="B46" s="15" t="s">
        <v>59</v>
      </c>
      <c r="C46" s="27"/>
      <c r="D46" s="22"/>
      <c r="E46" s="22"/>
      <c r="F46" s="25" t="e">
        <f t="shared" si="0"/>
        <v>#DIV/0!</v>
      </c>
      <c r="G46" s="29" t="e">
        <f t="shared" si="1"/>
        <v>#DIV/0!</v>
      </c>
    </row>
    <row r="47" spans="1:7" ht="64.5" hidden="1" customHeight="1" x14ac:dyDescent="0.25">
      <c r="A47" s="13" t="s">
        <v>62</v>
      </c>
      <c r="B47" s="15" t="s">
        <v>61</v>
      </c>
      <c r="C47" s="27"/>
      <c r="D47" s="22"/>
      <c r="E47" s="22"/>
      <c r="F47" s="25" t="e">
        <f t="shared" si="0"/>
        <v>#DIV/0!</v>
      </c>
      <c r="G47" s="29" t="e">
        <f t="shared" si="1"/>
        <v>#DIV/0!</v>
      </c>
    </row>
    <row r="48" spans="1:7" ht="30.75" customHeight="1" x14ac:dyDescent="0.25">
      <c r="A48" s="30" t="s">
        <v>64</v>
      </c>
      <c r="B48" s="31" t="s">
        <v>63</v>
      </c>
      <c r="C48" s="41">
        <f>C49</f>
        <v>135273.29999999999</v>
      </c>
      <c r="D48" s="33">
        <f>D49</f>
        <v>284000</v>
      </c>
      <c r="E48" s="33">
        <f>E49</f>
        <v>166444.47</v>
      </c>
      <c r="F48" s="34">
        <f t="shared" si="0"/>
        <v>0.58607207746478873</v>
      </c>
      <c r="G48" s="35">
        <f t="shared" si="1"/>
        <v>1.2304310606749449</v>
      </c>
    </row>
    <row r="49" spans="1:7" ht="27" customHeight="1" x14ac:dyDescent="0.25">
      <c r="A49" s="13" t="s">
        <v>66</v>
      </c>
      <c r="B49" s="15" t="s">
        <v>65</v>
      </c>
      <c r="C49" s="42">
        <f>C50+C52+C53+C54</f>
        <v>135273.29999999999</v>
      </c>
      <c r="D49" s="22">
        <f>D50+D52+D53</f>
        <v>284000</v>
      </c>
      <c r="E49" s="22">
        <f>E50+E52+E53</f>
        <v>166444.47</v>
      </c>
      <c r="F49" s="25">
        <f t="shared" si="0"/>
        <v>0.58607207746478873</v>
      </c>
      <c r="G49" s="29">
        <f t="shared" si="1"/>
        <v>1.2304310606749449</v>
      </c>
    </row>
    <row r="50" spans="1:7" ht="27" customHeight="1" x14ac:dyDescent="0.25">
      <c r="A50" s="13" t="s">
        <v>68</v>
      </c>
      <c r="B50" s="15" t="s">
        <v>67</v>
      </c>
      <c r="C50" s="42">
        <v>30471.24</v>
      </c>
      <c r="D50" s="22">
        <v>86052</v>
      </c>
      <c r="E50" s="22">
        <v>56828.73</v>
      </c>
      <c r="F50" s="25">
        <f t="shared" si="0"/>
        <v>0.66039987449449178</v>
      </c>
      <c r="G50" s="29">
        <f t="shared" si="1"/>
        <v>1.8649956483556298</v>
      </c>
    </row>
    <row r="51" spans="1:7" ht="27" hidden="1" customHeight="1" x14ac:dyDescent="0.25">
      <c r="A51" s="13" t="s">
        <v>70</v>
      </c>
      <c r="B51" s="15" t="s">
        <v>69</v>
      </c>
      <c r="C51" s="42"/>
      <c r="D51" s="22"/>
      <c r="E51" s="22"/>
      <c r="F51" s="25" t="e">
        <f t="shared" si="0"/>
        <v>#DIV/0!</v>
      </c>
      <c r="G51" s="29" t="e">
        <f t="shared" si="1"/>
        <v>#DIV/0!</v>
      </c>
    </row>
    <row r="52" spans="1:7" ht="15" customHeight="1" x14ac:dyDescent="0.25">
      <c r="A52" s="13" t="s">
        <v>72</v>
      </c>
      <c r="B52" s="15" t="s">
        <v>71</v>
      </c>
      <c r="C52" s="42">
        <v>5727.56</v>
      </c>
      <c r="D52" s="22">
        <v>23572</v>
      </c>
      <c r="E52" s="22">
        <v>65606.64</v>
      </c>
      <c r="F52" s="25">
        <f t="shared" si="0"/>
        <v>2.7832445274053961</v>
      </c>
      <c r="G52" s="29">
        <f t="shared" si="1"/>
        <v>11.45455307321093</v>
      </c>
    </row>
    <row r="53" spans="1:7" ht="15" customHeight="1" x14ac:dyDescent="0.25">
      <c r="A53" s="13" t="s">
        <v>74</v>
      </c>
      <c r="B53" s="15" t="s">
        <v>73</v>
      </c>
      <c r="C53" s="42"/>
      <c r="D53" s="22">
        <v>174376</v>
      </c>
      <c r="E53" s="22">
        <f>E54+E55</f>
        <v>44009.100000000006</v>
      </c>
      <c r="F53" s="25">
        <f t="shared" si="0"/>
        <v>0.25238048814056985</v>
      </c>
      <c r="G53" s="29" t="e">
        <f t="shared" si="1"/>
        <v>#DIV/0!</v>
      </c>
    </row>
    <row r="54" spans="1:7" ht="15" customHeight="1" x14ac:dyDescent="0.25">
      <c r="A54" s="13" t="s">
        <v>170</v>
      </c>
      <c r="B54" s="15" t="s">
        <v>182</v>
      </c>
      <c r="C54" s="42">
        <v>99074.5</v>
      </c>
      <c r="D54" s="22">
        <v>174376</v>
      </c>
      <c r="E54" s="22">
        <v>43620.66</v>
      </c>
      <c r="F54" s="25">
        <f t="shared" si="0"/>
        <v>0.25015288801211177</v>
      </c>
      <c r="G54" s="29">
        <f t="shared" si="1"/>
        <v>0.44028140439770075</v>
      </c>
    </row>
    <row r="55" spans="1:7" ht="15" customHeight="1" x14ac:dyDescent="0.25">
      <c r="A55" s="13" t="s">
        <v>181</v>
      </c>
      <c r="B55" s="15" t="s">
        <v>183</v>
      </c>
      <c r="C55" s="39"/>
      <c r="D55" s="22"/>
      <c r="E55" s="22">
        <v>388.44</v>
      </c>
      <c r="F55" s="25"/>
      <c r="G55" s="29"/>
    </row>
    <row r="56" spans="1:7" ht="33.75" customHeight="1" x14ac:dyDescent="0.3">
      <c r="A56" s="30" t="s">
        <v>76</v>
      </c>
      <c r="B56" s="31" t="s">
        <v>75</v>
      </c>
      <c r="C56" s="41">
        <f>C57</f>
        <v>22363.37</v>
      </c>
      <c r="D56" s="37">
        <f>D57</f>
        <v>113200</v>
      </c>
      <c r="E56" s="37">
        <f>E57</f>
        <v>60515.07</v>
      </c>
      <c r="F56" s="34">
        <f t="shared" si="0"/>
        <v>0.53458542402826859</v>
      </c>
      <c r="G56" s="35">
        <f t="shared" si="1"/>
        <v>2.7059906445227173</v>
      </c>
    </row>
    <row r="57" spans="1:7" ht="23.25" customHeight="1" x14ac:dyDescent="0.25">
      <c r="A57" s="13" t="s">
        <v>78</v>
      </c>
      <c r="B57" s="15" t="s">
        <v>77</v>
      </c>
      <c r="C57" s="42">
        <f>C60</f>
        <v>22363.37</v>
      </c>
      <c r="D57" s="22">
        <v>113200</v>
      </c>
      <c r="E57" s="22">
        <f>E58+E60</f>
        <v>60515.07</v>
      </c>
      <c r="F57" s="25">
        <f t="shared" si="0"/>
        <v>0.53458542402826859</v>
      </c>
      <c r="G57" s="29">
        <f t="shared" si="1"/>
        <v>2.7059906445227173</v>
      </c>
    </row>
    <row r="58" spans="1:7" ht="30" customHeight="1" x14ac:dyDescent="0.25">
      <c r="A58" s="13" t="s">
        <v>242</v>
      </c>
      <c r="B58" s="15" t="s">
        <v>243</v>
      </c>
      <c r="C58" s="42"/>
      <c r="D58" s="22"/>
      <c r="E58" s="22">
        <v>7828.3</v>
      </c>
      <c r="F58" s="25"/>
      <c r="G58" s="29"/>
    </row>
    <row r="59" spans="1:7" ht="31.5" customHeight="1" x14ac:dyDescent="0.25">
      <c r="A59" s="13" t="s">
        <v>244</v>
      </c>
      <c r="B59" s="15" t="s">
        <v>245</v>
      </c>
      <c r="C59" s="42"/>
      <c r="D59" s="22"/>
      <c r="E59" s="22">
        <v>7828.3</v>
      </c>
      <c r="F59" s="25"/>
      <c r="G59" s="29"/>
    </row>
    <row r="60" spans="1:7" ht="15" customHeight="1" x14ac:dyDescent="0.25">
      <c r="A60" s="13" t="s">
        <v>80</v>
      </c>
      <c r="B60" s="15" t="s">
        <v>79</v>
      </c>
      <c r="C60" s="42">
        <v>22363.37</v>
      </c>
      <c r="D60" s="22">
        <v>113200</v>
      </c>
      <c r="E60" s="22">
        <v>52686.77</v>
      </c>
      <c r="F60" s="25">
        <f t="shared" si="0"/>
        <v>0.46543083038869254</v>
      </c>
      <c r="G60" s="29">
        <f t="shared" si="1"/>
        <v>2.3559405402674103</v>
      </c>
    </row>
    <row r="61" spans="1:7" ht="27" customHeight="1" x14ac:dyDescent="0.25">
      <c r="A61" s="13" t="s">
        <v>82</v>
      </c>
      <c r="B61" s="15" t="s">
        <v>81</v>
      </c>
      <c r="C61" s="42">
        <v>22363.27</v>
      </c>
      <c r="D61" s="22">
        <v>113200</v>
      </c>
      <c r="E61" s="22">
        <v>52686.77</v>
      </c>
      <c r="F61" s="25">
        <f t="shared" si="0"/>
        <v>0.46543083038869254</v>
      </c>
      <c r="G61" s="29">
        <f t="shared" si="1"/>
        <v>2.3559510751334662</v>
      </c>
    </row>
    <row r="62" spans="1:7" ht="31.5" customHeight="1" x14ac:dyDescent="0.25">
      <c r="A62" s="30" t="s">
        <v>84</v>
      </c>
      <c r="B62" s="31" t="s">
        <v>83</v>
      </c>
      <c r="C62" s="41">
        <f>C63</f>
        <v>231870.88</v>
      </c>
      <c r="D62" s="33"/>
      <c r="E62" s="33">
        <f>E63</f>
        <v>13163.55</v>
      </c>
      <c r="F62" s="34"/>
      <c r="G62" s="35">
        <f t="shared" si="1"/>
        <v>5.6771035672957292E-2</v>
      </c>
    </row>
    <row r="63" spans="1:7" ht="30.75" customHeight="1" x14ac:dyDescent="0.25">
      <c r="A63" s="13" t="s">
        <v>86</v>
      </c>
      <c r="B63" s="15" t="s">
        <v>85</v>
      </c>
      <c r="C63" s="42">
        <v>231870.88</v>
      </c>
      <c r="D63" s="22"/>
      <c r="E63" s="22">
        <v>13163.55</v>
      </c>
      <c r="F63" s="25"/>
      <c r="G63" s="29">
        <f t="shared" si="1"/>
        <v>5.6771035672957292E-2</v>
      </c>
    </row>
    <row r="64" spans="1:7" ht="30.75" customHeight="1" x14ac:dyDescent="0.25">
      <c r="A64" s="13" t="s">
        <v>88</v>
      </c>
      <c r="B64" s="15" t="s">
        <v>87</v>
      </c>
      <c r="C64" s="42">
        <v>231870.88</v>
      </c>
      <c r="D64" s="22"/>
      <c r="E64" s="22">
        <v>13163.55</v>
      </c>
      <c r="F64" s="25"/>
      <c r="G64" s="29">
        <f t="shared" si="1"/>
        <v>5.6771035672957292E-2</v>
      </c>
    </row>
    <row r="65" spans="1:7" ht="47.25" customHeight="1" x14ac:dyDescent="0.25">
      <c r="A65" s="13" t="s">
        <v>171</v>
      </c>
      <c r="B65" s="15" t="s">
        <v>89</v>
      </c>
      <c r="C65" s="42">
        <v>231870.88</v>
      </c>
      <c r="D65" s="22"/>
      <c r="E65" s="22">
        <v>13163.55</v>
      </c>
      <c r="F65" s="25"/>
      <c r="G65" s="29">
        <f t="shared" si="1"/>
        <v>5.6771035672957292E-2</v>
      </c>
    </row>
    <row r="66" spans="1:7" ht="27" customHeight="1" x14ac:dyDescent="0.25">
      <c r="A66" s="30" t="s">
        <v>91</v>
      </c>
      <c r="B66" s="31" t="s">
        <v>90</v>
      </c>
      <c r="C66" s="41">
        <f>C67+C71+C78+C79+C81+C82</f>
        <v>188595</v>
      </c>
      <c r="D66" s="33">
        <v>378000</v>
      </c>
      <c r="E66" s="33">
        <f>E67+E70+E71+E76+E81+E82</f>
        <v>186120</v>
      </c>
      <c r="F66" s="34">
        <f t="shared" si="0"/>
        <v>0.49238095238095236</v>
      </c>
      <c r="G66" s="35">
        <f t="shared" si="1"/>
        <v>0.98687664041994749</v>
      </c>
    </row>
    <row r="67" spans="1:7" ht="34.5" customHeight="1" x14ac:dyDescent="0.25">
      <c r="A67" s="13" t="s">
        <v>93</v>
      </c>
      <c r="B67" s="15" t="s">
        <v>92</v>
      </c>
      <c r="C67" s="42">
        <v>1975</v>
      </c>
      <c r="D67" s="22">
        <v>1000</v>
      </c>
      <c r="E67" s="22">
        <v>250</v>
      </c>
      <c r="F67" s="25">
        <f t="shared" si="0"/>
        <v>0.25</v>
      </c>
      <c r="G67" s="29">
        <f t="shared" si="1"/>
        <v>0.12658227848101267</v>
      </c>
    </row>
    <row r="68" spans="1:7" ht="78.75" customHeight="1" x14ac:dyDescent="0.25">
      <c r="A68" s="13" t="s">
        <v>95</v>
      </c>
      <c r="B68" s="15" t="s">
        <v>94</v>
      </c>
      <c r="C68" s="42">
        <v>1675</v>
      </c>
      <c r="D68" s="22">
        <v>1000</v>
      </c>
      <c r="E68" s="22">
        <v>250</v>
      </c>
      <c r="F68" s="25">
        <f t="shared" si="0"/>
        <v>0.25</v>
      </c>
      <c r="G68" s="29">
        <f t="shared" si="1"/>
        <v>0.14925373134328357</v>
      </c>
    </row>
    <row r="69" spans="1:7" ht="62.25" customHeight="1" x14ac:dyDescent="0.25">
      <c r="A69" s="13" t="s">
        <v>97</v>
      </c>
      <c r="B69" s="15" t="s">
        <v>96</v>
      </c>
      <c r="C69" s="42">
        <v>300</v>
      </c>
      <c r="D69" s="22"/>
      <c r="E69" s="22"/>
      <c r="F69" s="25" t="e">
        <f t="shared" si="0"/>
        <v>#DIV/0!</v>
      </c>
      <c r="G69" s="29">
        <f t="shared" si="1"/>
        <v>0</v>
      </c>
    </row>
    <row r="70" spans="1:7" ht="62.25" customHeight="1" x14ac:dyDescent="0.25">
      <c r="A70" s="13" t="s">
        <v>246</v>
      </c>
      <c r="B70" s="15" t="s">
        <v>247</v>
      </c>
      <c r="C70" s="42"/>
      <c r="D70" s="22"/>
      <c r="E70" s="22">
        <v>10000</v>
      </c>
      <c r="F70" s="25"/>
      <c r="G70" s="29"/>
    </row>
    <row r="71" spans="1:7" ht="62.25" customHeight="1" x14ac:dyDescent="0.25">
      <c r="A71" s="13" t="s">
        <v>165</v>
      </c>
      <c r="B71" s="15" t="s">
        <v>166</v>
      </c>
      <c r="C71" s="42">
        <v>113000</v>
      </c>
      <c r="D71" s="22">
        <v>130000</v>
      </c>
      <c r="E71" s="22">
        <v>72000</v>
      </c>
      <c r="F71" s="25">
        <f t="shared" si="0"/>
        <v>0.55384615384615388</v>
      </c>
      <c r="G71" s="29">
        <f t="shared" si="1"/>
        <v>0.63716814159292035</v>
      </c>
    </row>
    <row r="72" spans="1:7" ht="62.25" customHeight="1" x14ac:dyDescent="0.25">
      <c r="A72" s="13" t="s">
        <v>172</v>
      </c>
      <c r="B72" s="15" t="s">
        <v>166</v>
      </c>
      <c r="C72" s="42">
        <v>113000</v>
      </c>
      <c r="D72" s="22">
        <v>50000</v>
      </c>
      <c r="E72" s="22">
        <v>72000</v>
      </c>
      <c r="F72" s="25">
        <f t="shared" si="0"/>
        <v>1.44</v>
      </c>
      <c r="G72" s="29">
        <f t="shared" si="1"/>
        <v>0.63716814159292035</v>
      </c>
    </row>
    <row r="73" spans="1:7" ht="60.75" customHeight="1" x14ac:dyDescent="0.25">
      <c r="A73" s="13" t="s">
        <v>173</v>
      </c>
      <c r="B73" s="15" t="s">
        <v>174</v>
      </c>
      <c r="C73" s="42"/>
      <c r="D73" s="22">
        <v>80000</v>
      </c>
      <c r="E73" s="22"/>
      <c r="F73" s="25">
        <f t="shared" si="0"/>
        <v>0</v>
      </c>
      <c r="G73" s="29"/>
    </row>
    <row r="74" spans="1:7" ht="108" hidden="1" customHeight="1" x14ac:dyDescent="0.25">
      <c r="A74" s="13" t="s">
        <v>99</v>
      </c>
      <c r="B74" s="15" t="s">
        <v>98</v>
      </c>
      <c r="C74" s="42"/>
      <c r="D74" s="22"/>
      <c r="E74" s="22"/>
      <c r="F74" s="25"/>
      <c r="G74" s="29"/>
    </row>
    <row r="75" spans="1:7" ht="27" hidden="1" customHeight="1" x14ac:dyDescent="0.25">
      <c r="A75" s="13" t="s">
        <v>101</v>
      </c>
      <c r="B75" s="15" t="s">
        <v>100</v>
      </c>
      <c r="C75" s="42"/>
      <c r="D75" s="22"/>
      <c r="E75" s="22"/>
      <c r="F75" s="25"/>
      <c r="G75" s="29"/>
    </row>
    <row r="76" spans="1:7" ht="118.5" customHeight="1" x14ac:dyDescent="0.25">
      <c r="A76" s="13" t="s">
        <v>99</v>
      </c>
      <c r="B76" s="15" t="s">
        <v>98</v>
      </c>
      <c r="C76" s="42"/>
      <c r="D76" s="22"/>
      <c r="E76" s="22">
        <v>10000</v>
      </c>
      <c r="F76" s="25"/>
      <c r="G76" s="29"/>
    </row>
    <row r="77" spans="1:7" ht="27" customHeight="1" x14ac:dyDescent="0.25">
      <c r="A77" s="13" t="s">
        <v>101</v>
      </c>
      <c r="B77" s="15" t="s">
        <v>100</v>
      </c>
      <c r="C77" s="42"/>
      <c r="D77" s="22"/>
      <c r="E77" s="22">
        <v>10000</v>
      </c>
      <c r="F77" s="25"/>
      <c r="G77" s="29"/>
    </row>
    <row r="78" spans="1:7" ht="60" customHeight="1" x14ac:dyDescent="0.25">
      <c r="A78" s="13" t="s">
        <v>103</v>
      </c>
      <c r="B78" s="15" t="s">
        <v>102</v>
      </c>
      <c r="C78" s="42">
        <v>500</v>
      </c>
      <c r="D78" s="22">
        <v>17000</v>
      </c>
      <c r="E78" s="22"/>
      <c r="F78" s="25">
        <f t="shared" si="0"/>
        <v>0</v>
      </c>
      <c r="G78" s="29"/>
    </row>
    <row r="79" spans="1:7" ht="81" customHeight="1" x14ac:dyDescent="0.25">
      <c r="A79" s="13" t="s">
        <v>105</v>
      </c>
      <c r="B79" s="15" t="s">
        <v>104</v>
      </c>
      <c r="C79" s="42">
        <v>15000</v>
      </c>
      <c r="D79" s="22"/>
      <c r="E79" s="22"/>
      <c r="F79" s="25"/>
      <c r="G79" s="29"/>
    </row>
    <row r="80" spans="1:7" ht="70.5" customHeight="1" x14ac:dyDescent="0.25">
      <c r="A80" s="13" t="s">
        <v>252</v>
      </c>
      <c r="B80" s="15" t="s">
        <v>253</v>
      </c>
      <c r="C80" s="42">
        <v>15000</v>
      </c>
      <c r="D80" s="22"/>
      <c r="E80" s="22"/>
      <c r="F80" s="25"/>
      <c r="G80" s="29"/>
    </row>
    <row r="81" spans="1:7" ht="59.25" customHeight="1" x14ac:dyDescent="0.25">
      <c r="A81" s="13" t="s">
        <v>231</v>
      </c>
      <c r="B81" s="15" t="s">
        <v>232</v>
      </c>
      <c r="C81" s="42">
        <v>3000</v>
      </c>
      <c r="D81" s="22"/>
      <c r="E81" s="22">
        <v>3020</v>
      </c>
      <c r="F81" s="25"/>
      <c r="G81" s="29"/>
    </row>
    <row r="82" spans="1:7" ht="27" customHeight="1" x14ac:dyDescent="0.25">
      <c r="A82" s="13" t="s">
        <v>107</v>
      </c>
      <c r="B82" s="15" t="s">
        <v>106</v>
      </c>
      <c r="C82" s="42">
        <v>55120</v>
      </c>
      <c r="D82" s="22">
        <v>230000</v>
      </c>
      <c r="E82" s="22">
        <v>90850</v>
      </c>
      <c r="F82" s="25">
        <f t="shared" si="0"/>
        <v>0.39500000000000002</v>
      </c>
      <c r="G82" s="29">
        <f t="shared" ref="G82:G137" si="2">E82/C82</f>
        <v>1.6482220609579099</v>
      </c>
    </row>
    <row r="83" spans="1:7" ht="45.75" customHeight="1" x14ac:dyDescent="0.25">
      <c r="A83" s="13" t="s">
        <v>109</v>
      </c>
      <c r="B83" s="15" t="s">
        <v>108</v>
      </c>
      <c r="C83" s="42">
        <v>55120</v>
      </c>
      <c r="D83" s="22">
        <v>230000</v>
      </c>
      <c r="E83" s="22">
        <v>90850</v>
      </c>
      <c r="F83" s="25">
        <f t="shared" si="0"/>
        <v>0.39500000000000002</v>
      </c>
      <c r="G83" s="29">
        <f t="shared" si="2"/>
        <v>1.6482220609579099</v>
      </c>
    </row>
    <row r="84" spans="1:7" ht="15" hidden="1" customHeight="1" x14ac:dyDescent="0.25">
      <c r="A84" s="13" t="s">
        <v>111</v>
      </c>
      <c r="B84" s="15" t="s">
        <v>110</v>
      </c>
      <c r="C84" s="39"/>
      <c r="D84" s="22"/>
      <c r="E84" s="22"/>
      <c r="F84" s="25" t="e">
        <f t="shared" si="0"/>
        <v>#DIV/0!</v>
      </c>
      <c r="G84" s="29" t="e">
        <f t="shared" si="2"/>
        <v>#DIV/0!</v>
      </c>
    </row>
    <row r="85" spans="1:7" ht="15" hidden="1" customHeight="1" x14ac:dyDescent="0.25">
      <c r="A85" s="13" t="s">
        <v>113</v>
      </c>
      <c r="B85" s="15" t="s">
        <v>112</v>
      </c>
      <c r="C85" s="39"/>
      <c r="D85" s="22"/>
      <c r="E85" s="22"/>
      <c r="F85" s="25" t="e">
        <f t="shared" si="0"/>
        <v>#DIV/0!</v>
      </c>
      <c r="G85" s="29" t="e">
        <f t="shared" si="2"/>
        <v>#DIV/0!</v>
      </c>
    </row>
    <row r="86" spans="1:7" ht="27" hidden="1" customHeight="1" x14ac:dyDescent="0.25">
      <c r="A86" s="13" t="s">
        <v>115</v>
      </c>
      <c r="B86" s="15" t="s">
        <v>114</v>
      </c>
      <c r="C86" s="39"/>
      <c r="D86" s="22"/>
      <c r="E86" s="22"/>
      <c r="F86" s="25" t="e">
        <f t="shared" si="0"/>
        <v>#DIV/0!</v>
      </c>
      <c r="G86" s="29" t="e">
        <f t="shared" si="2"/>
        <v>#DIV/0!</v>
      </c>
    </row>
    <row r="87" spans="1:7" ht="28.5" customHeight="1" x14ac:dyDescent="0.25">
      <c r="A87" s="30" t="s">
        <v>117</v>
      </c>
      <c r="B87" s="31" t="s">
        <v>116</v>
      </c>
      <c r="C87" s="41">
        <f>C88</f>
        <v>45371995.839999996</v>
      </c>
      <c r="D87" s="33">
        <f>D88</f>
        <v>122648892.73999999</v>
      </c>
      <c r="E87" s="33">
        <f>E88</f>
        <v>55564486.68</v>
      </c>
      <c r="F87" s="34">
        <f t="shared" ref="F87:F137" si="3">E87/D87</f>
        <v>0.45303700211782283</v>
      </c>
      <c r="G87" s="35">
        <f t="shared" si="2"/>
        <v>1.2246427703101896</v>
      </c>
    </row>
    <row r="88" spans="1:7" ht="31.5" customHeight="1" x14ac:dyDescent="0.25">
      <c r="A88" s="30" t="s">
        <v>119</v>
      </c>
      <c r="B88" s="31" t="s">
        <v>118</v>
      </c>
      <c r="C88" s="41">
        <f>C89+C96+C115+C128</f>
        <v>45371995.839999996</v>
      </c>
      <c r="D88" s="33">
        <f>D89+D96+D115+D128</f>
        <v>122648892.73999999</v>
      </c>
      <c r="E88" s="33">
        <f>E89+E96+E115+E128</f>
        <v>55564486.68</v>
      </c>
      <c r="F88" s="34">
        <f t="shared" si="3"/>
        <v>0.45303700211782283</v>
      </c>
      <c r="G88" s="35">
        <f t="shared" si="2"/>
        <v>1.2246427703101896</v>
      </c>
    </row>
    <row r="89" spans="1:7" ht="27" customHeight="1" x14ac:dyDescent="0.25">
      <c r="A89" s="13" t="s">
        <v>162</v>
      </c>
      <c r="B89" s="15" t="s">
        <v>120</v>
      </c>
      <c r="C89" s="42">
        <f>C90+C92</f>
        <v>11252970</v>
      </c>
      <c r="D89" s="22">
        <f>D90+D92</f>
        <v>34880600</v>
      </c>
      <c r="E89" s="22">
        <f>E90+E92</f>
        <v>17191150</v>
      </c>
      <c r="F89" s="25">
        <f t="shared" si="3"/>
        <v>0.49285706094505255</v>
      </c>
      <c r="G89" s="29">
        <f t="shared" si="2"/>
        <v>1.5276989097100588</v>
      </c>
    </row>
    <row r="90" spans="1:7" ht="15" customHeight="1" x14ac:dyDescent="0.25">
      <c r="A90" s="13" t="s">
        <v>201</v>
      </c>
      <c r="B90" s="15" t="s">
        <v>121</v>
      </c>
      <c r="C90" s="42">
        <v>4208500</v>
      </c>
      <c r="D90" s="22">
        <v>20386000</v>
      </c>
      <c r="E90" s="22">
        <f>E91</f>
        <v>10192999</v>
      </c>
      <c r="F90" s="25">
        <f t="shared" si="3"/>
        <v>0.49999995094672817</v>
      </c>
      <c r="G90" s="29">
        <f t="shared" si="2"/>
        <v>2.4220028513722229</v>
      </c>
    </row>
    <row r="91" spans="1:7" ht="27" customHeight="1" x14ac:dyDescent="0.25">
      <c r="A91" s="13" t="s">
        <v>200</v>
      </c>
      <c r="B91" s="15" t="s">
        <v>122</v>
      </c>
      <c r="C91" s="42">
        <v>4208500</v>
      </c>
      <c r="D91" s="22">
        <v>20386000</v>
      </c>
      <c r="E91" s="22">
        <v>10192999</v>
      </c>
      <c r="F91" s="25">
        <f t="shared" si="3"/>
        <v>0.49999995094672817</v>
      </c>
      <c r="G91" s="29">
        <f t="shared" si="2"/>
        <v>2.4220028513722229</v>
      </c>
    </row>
    <row r="92" spans="1:7" ht="27" customHeight="1" x14ac:dyDescent="0.25">
      <c r="A92" s="13" t="s">
        <v>199</v>
      </c>
      <c r="B92" s="15" t="s">
        <v>123</v>
      </c>
      <c r="C92" s="42">
        <f>C93</f>
        <v>7044470</v>
      </c>
      <c r="D92" s="22">
        <v>14494600</v>
      </c>
      <c r="E92" s="22">
        <f>E93</f>
        <v>6998151</v>
      </c>
      <c r="F92" s="25">
        <f t="shared" si="3"/>
        <v>0.48281090889020739</v>
      </c>
      <c r="G92" s="29">
        <f t="shared" si="2"/>
        <v>0.99342477148742203</v>
      </c>
    </row>
    <row r="93" spans="1:7" ht="26.25" customHeight="1" x14ac:dyDescent="0.25">
      <c r="A93" s="13" t="s">
        <v>198</v>
      </c>
      <c r="B93" s="15" t="s">
        <v>124</v>
      </c>
      <c r="C93" s="42">
        <v>7044470</v>
      </c>
      <c r="D93" s="22">
        <v>14494600</v>
      </c>
      <c r="E93" s="22">
        <v>6998151</v>
      </c>
      <c r="F93" s="25">
        <f t="shared" si="3"/>
        <v>0.48281090889020739</v>
      </c>
      <c r="G93" s="29">
        <f t="shared" si="2"/>
        <v>0.99342477148742203</v>
      </c>
    </row>
    <row r="94" spans="1:7" ht="27" hidden="1" customHeight="1" x14ac:dyDescent="0.25">
      <c r="A94" s="13" t="s">
        <v>197</v>
      </c>
      <c r="B94" s="17" t="s">
        <v>167</v>
      </c>
      <c r="C94" s="43"/>
      <c r="D94" s="22"/>
      <c r="E94" s="22"/>
      <c r="F94" s="25" t="e">
        <f t="shared" si="3"/>
        <v>#DIV/0!</v>
      </c>
      <c r="G94" s="29" t="e">
        <f t="shared" si="2"/>
        <v>#DIV/0!</v>
      </c>
    </row>
    <row r="95" spans="1:7" ht="27" hidden="1" customHeight="1" x14ac:dyDescent="0.25">
      <c r="A95" s="13" t="s">
        <v>196</v>
      </c>
      <c r="B95" s="17" t="s">
        <v>169</v>
      </c>
      <c r="C95" s="43"/>
      <c r="D95" s="22"/>
      <c r="E95" s="22"/>
      <c r="F95" s="25" t="e">
        <f t="shared" si="3"/>
        <v>#DIV/0!</v>
      </c>
      <c r="G95" s="29" t="e">
        <f t="shared" si="2"/>
        <v>#DIV/0!</v>
      </c>
    </row>
    <row r="96" spans="1:7" ht="31.5" customHeight="1" x14ac:dyDescent="0.25">
      <c r="A96" s="13" t="s">
        <v>195</v>
      </c>
      <c r="B96" s="17" t="s">
        <v>125</v>
      </c>
      <c r="C96" s="43">
        <f>C105+C113</f>
        <v>350244</v>
      </c>
      <c r="D96" s="22">
        <f>D99+D101++D103+D105+D113</f>
        <v>13964605</v>
      </c>
      <c r="E96" s="22">
        <f>E103+E113</f>
        <v>1070976.31</v>
      </c>
      <c r="F96" s="25">
        <f t="shared" si="3"/>
        <v>7.6692202178292909E-2</v>
      </c>
      <c r="G96" s="29"/>
    </row>
    <row r="97" spans="1:7" ht="0.75" customHeight="1" x14ac:dyDescent="0.25">
      <c r="A97" s="20" t="s">
        <v>194</v>
      </c>
      <c r="B97" s="18" t="s">
        <v>159</v>
      </c>
      <c r="C97" s="44"/>
      <c r="D97" s="22"/>
      <c r="E97" s="22"/>
      <c r="F97" s="25" t="e">
        <f t="shared" si="3"/>
        <v>#DIV/0!</v>
      </c>
      <c r="G97" s="29"/>
    </row>
    <row r="98" spans="1:7" ht="33.75" hidden="1" customHeight="1" x14ac:dyDescent="0.25">
      <c r="A98" s="20" t="s">
        <v>193</v>
      </c>
      <c r="B98" s="18" t="s">
        <v>160</v>
      </c>
      <c r="C98" s="44"/>
      <c r="D98" s="22"/>
      <c r="E98" s="22"/>
      <c r="F98" s="25" t="e">
        <f t="shared" si="3"/>
        <v>#DIV/0!</v>
      </c>
      <c r="G98" s="29"/>
    </row>
    <row r="99" spans="1:7" ht="92.25" customHeight="1" x14ac:dyDescent="0.25">
      <c r="A99" s="13" t="s">
        <v>192</v>
      </c>
      <c r="B99" s="15" t="s">
        <v>151</v>
      </c>
      <c r="C99" s="42"/>
      <c r="D99" s="22">
        <v>4233909</v>
      </c>
      <c r="E99" s="22"/>
      <c r="F99" s="25">
        <f t="shared" si="3"/>
        <v>0</v>
      </c>
      <c r="G99" s="29"/>
    </row>
    <row r="100" spans="1:7" ht="93.75" customHeight="1" x14ac:dyDescent="0.25">
      <c r="A100" s="13" t="s">
        <v>191</v>
      </c>
      <c r="B100" s="15" t="s">
        <v>126</v>
      </c>
      <c r="C100" s="42"/>
      <c r="D100" s="22">
        <v>4233909</v>
      </c>
      <c r="E100" s="22"/>
      <c r="F100" s="25">
        <f t="shared" si="3"/>
        <v>0</v>
      </c>
      <c r="G100" s="29"/>
    </row>
    <row r="101" spans="1:7" ht="93.75" customHeight="1" x14ac:dyDescent="0.25">
      <c r="A101" s="13" t="s">
        <v>190</v>
      </c>
      <c r="B101" s="15" t="s">
        <v>177</v>
      </c>
      <c r="C101" s="42"/>
      <c r="D101" s="22">
        <v>2000000</v>
      </c>
      <c r="E101" s="22"/>
      <c r="F101" s="25">
        <f t="shared" si="3"/>
        <v>0</v>
      </c>
      <c r="G101" s="29"/>
    </row>
    <row r="102" spans="1:7" ht="93.75" customHeight="1" x14ac:dyDescent="0.25">
      <c r="A102" s="13" t="s">
        <v>185</v>
      </c>
      <c r="B102" s="15" t="s">
        <v>178</v>
      </c>
      <c r="C102" s="42"/>
      <c r="D102" s="22">
        <v>2000000</v>
      </c>
      <c r="E102" s="22"/>
      <c r="F102" s="25">
        <f t="shared" si="3"/>
        <v>0</v>
      </c>
      <c r="G102" s="29"/>
    </row>
    <row r="103" spans="1:7" ht="93.75" customHeight="1" x14ac:dyDescent="0.25">
      <c r="A103" s="13" t="s">
        <v>184</v>
      </c>
      <c r="B103" s="15" t="s">
        <v>224</v>
      </c>
      <c r="C103" s="42"/>
      <c r="D103" s="22">
        <v>954000</v>
      </c>
      <c r="E103" s="22">
        <v>630000</v>
      </c>
      <c r="F103" s="25">
        <f t="shared" si="3"/>
        <v>0.660377358490566</v>
      </c>
      <c r="G103" s="29"/>
    </row>
    <row r="104" spans="1:7" ht="93.75" customHeight="1" x14ac:dyDescent="0.25">
      <c r="A104" s="13" t="s">
        <v>223</v>
      </c>
      <c r="B104" s="15" t="s">
        <v>225</v>
      </c>
      <c r="C104" s="42"/>
      <c r="D104" s="22">
        <v>954000</v>
      </c>
      <c r="E104" s="22">
        <v>630000</v>
      </c>
      <c r="F104" s="25">
        <f t="shared" si="3"/>
        <v>0.660377358490566</v>
      </c>
      <c r="G104" s="29"/>
    </row>
    <row r="105" spans="1:7" ht="93.75" customHeight="1" x14ac:dyDescent="0.25">
      <c r="A105" s="13" t="s">
        <v>202</v>
      </c>
      <c r="B105" s="15" t="s">
        <v>226</v>
      </c>
      <c r="C105" s="42">
        <v>163044</v>
      </c>
      <c r="D105" s="22">
        <v>68277</v>
      </c>
      <c r="E105" s="22"/>
      <c r="F105" s="25">
        <f t="shared" si="3"/>
        <v>0</v>
      </c>
      <c r="G105" s="29"/>
    </row>
    <row r="106" spans="1:7" ht="93.75" customHeight="1" x14ac:dyDescent="0.25">
      <c r="A106" s="13" t="s">
        <v>203</v>
      </c>
      <c r="B106" s="15" t="s">
        <v>227</v>
      </c>
      <c r="C106" s="42">
        <v>163044</v>
      </c>
      <c r="D106" s="22">
        <v>68277</v>
      </c>
      <c r="E106" s="22"/>
      <c r="F106" s="25">
        <f t="shared" si="3"/>
        <v>0</v>
      </c>
      <c r="G106" s="29"/>
    </row>
    <row r="107" spans="1:7" ht="0.75" customHeight="1" x14ac:dyDescent="0.25">
      <c r="A107" s="13" t="s">
        <v>186</v>
      </c>
      <c r="B107" s="15" t="s">
        <v>175</v>
      </c>
      <c r="C107" s="42"/>
      <c r="D107" s="22"/>
      <c r="E107" s="22"/>
      <c r="F107" s="25" t="e">
        <f t="shared" si="3"/>
        <v>#DIV/0!</v>
      </c>
      <c r="G107" s="29"/>
    </row>
    <row r="108" spans="1:7" ht="93.75" hidden="1" customHeight="1" x14ac:dyDescent="0.25">
      <c r="A108" s="13" t="s">
        <v>187</v>
      </c>
      <c r="B108" s="15" t="s">
        <v>176</v>
      </c>
      <c r="C108" s="42"/>
      <c r="D108" s="22"/>
      <c r="E108" s="22"/>
      <c r="F108" s="25" t="e">
        <f t="shared" si="3"/>
        <v>#DIV/0!</v>
      </c>
      <c r="G108" s="29"/>
    </row>
    <row r="109" spans="1:7" ht="47.25" hidden="1" x14ac:dyDescent="0.25">
      <c r="A109" s="13" t="s">
        <v>188</v>
      </c>
      <c r="B109" s="15" t="s">
        <v>161</v>
      </c>
      <c r="C109" s="42"/>
      <c r="D109" s="22"/>
      <c r="E109" s="22"/>
      <c r="F109" s="25" t="e">
        <f t="shared" si="3"/>
        <v>#DIV/0!</v>
      </c>
      <c r="G109" s="29"/>
    </row>
    <row r="110" spans="1:7" ht="46.5" hidden="1" customHeight="1" x14ac:dyDescent="0.25">
      <c r="A110" s="13" t="s">
        <v>189</v>
      </c>
      <c r="B110" s="15" t="s">
        <v>161</v>
      </c>
      <c r="C110" s="42"/>
      <c r="D110" s="22"/>
      <c r="E110" s="22"/>
      <c r="F110" s="25" t="e">
        <f t="shared" si="3"/>
        <v>#DIV/0!</v>
      </c>
      <c r="G110" s="29"/>
    </row>
    <row r="111" spans="1:7" ht="46.5" hidden="1" customHeight="1" x14ac:dyDescent="0.25">
      <c r="A111" s="13" t="s">
        <v>202</v>
      </c>
      <c r="B111" s="15" t="s">
        <v>168</v>
      </c>
      <c r="C111" s="42"/>
      <c r="D111" s="22"/>
      <c r="E111" s="22"/>
      <c r="F111" s="25" t="e">
        <f t="shared" si="3"/>
        <v>#DIV/0!</v>
      </c>
      <c r="G111" s="29"/>
    </row>
    <row r="112" spans="1:7" ht="46.5" hidden="1" customHeight="1" x14ac:dyDescent="0.25">
      <c r="A112" s="13" t="s">
        <v>203</v>
      </c>
      <c r="B112" s="15" t="s">
        <v>179</v>
      </c>
      <c r="C112" s="42"/>
      <c r="D112" s="22"/>
      <c r="E112" s="22"/>
      <c r="F112" s="25" t="e">
        <f t="shared" si="3"/>
        <v>#DIV/0!</v>
      </c>
      <c r="G112" s="29"/>
    </row>
    <row r="113" spans="1:7" ht="15" customHeight="1" x14ac:dyDescent="0.25">
      <c r="A113" s="13" t="s">
        <v>204</v>
      </c>
      <c r="B113" s="15" t="s">
        <v>127</v>
      </c>
      <c r="C113" s="42">
        <v>187200</v>
      </c>
      <c r="D113" s="22">
        <v>6708419</v>
      </c>
      <c r="E113" s="22">
        <v>440976.31</v>
      </c>
      <c r="F113" s="25">
        <f t="shared" si="3"/>
        <v>6.5734759561082878E-2</v>
      </c>
      <c r="G113" s="29"/>
    </row>
    <row r="114" spans="1:7" ht="15" customHeight="1" x14ac:dyDescent="0.25">
      <c r="A114" s="13" t="s">
        <v>205</v>
      </c>
      <c r="B114" s="15" t="s">
        <v>128</v>
      </c>
      <c r="C114" s="42">
        <v>187200</v>
      </c>
      <c r="D114" s="22">
        <v>6708429</v>
      </c>
      <c r="E114" s="22">
        <v>440976.31</v>
      </c>
      <c r="F114" s="25">
        <f t="shared" si="3"/>
        <v>6.5734661572776576E-2</v>
      </c>
      <c r="G114" s="29"/>
    </row>
    <row r="115" spans="1:7" ht="34.5" customHeight="1" x14ac:dyDescent="0.25">
      <c r="A115" s="13" t="s">
        <v>206</v>
      </c>
      <c r="B115" s="15" t="s">
        <v>129</v>
      </c>
      <c r="C115" s="42">
        <f>C116+C118+C122</f>
        <v>32102680.41</v>
      </c>
      <c r="D115" s="22">
        <v>71634224.739999995</v>
      </c>
      <c r="E115" s="22">
        <f>E116+E118+E120+E122</f>
        <v>36204550.890000001</v>
      </c>
      <c r="F115" s="25">
        <f t="shared" si="3"/>
        <v>0.50540856722336602</v>
      </c>
      <c r="G115" s="29">
        <f t="shared" si="2"/>
        <v>1.1277734577802503</v>
      </c>
    </row>
    <row r="116" spans="1:7" ht="45" customHeight="1" x14ac:dyDescent="0.25">
      <c r="A116" s="13" t="s">
        <v>207</v>
      </c>
      <c r="B116" s="15" t="s">
        <v>134</v>
      </c>
      <c r="C116" s="42">
        <v>31842646.91</v>
      </c>
      <c r="D116" s="22">
        <v>66840988.549999997</v>
      </c>
      <c r="E116" s="22">
        <f>E117</f>
        <v>32915948.379999999</v>
      </c>
      <c r="F116" s="25">
        <f t="shared" si="3"/>
        <v>0.49245154947667213</v>
      </c>
      <c r="G116" s="29">
        <f t="shared" si="2"/>
        <v>1.0337064149545601</v>
      </c>
    </row>
    <row r="117" spans="1:7" ht="45" customHeight="1" x14ac:dyDescent="0.25">
      <c r="A117" s="13" t="s">
        <v>208</v>
      </c>
      <c r="B117" s="15" t="s">
        <v>135</v>
      </c>
      <c r="C117" s="42">
        <v>31842646.91</v>
      </c>
      <c r="D117" s="22">
        <v>66840988.549999997</v>
      </c>
      <c r="E117" s="22">
        <v>32915948.379999999</v>
      </c>
      <c r="F117" s="25">
        <f t="shared" si="3"/>
        <v>0.49245154947667213</v>
      </c>
      <c r="G117" s="29">
        <f t="shared" si="2"/>
        <v>1.0337064149545601</v>
      </c>
    </row>
    <row r="118" spans="1:7" ht="78" customHeight="1" x14ac:dyDescent="0.25">
      <c r="A118" s="13" t="s">
        <v>209</v>
      </c>
      <c r="B118" s="15" t="s">
        <v>136</v>
      </c>
      <c r="C118" s="42">
        <v>116036</v>
      </c>
      <c r="D118" s="22">
        <v>364560</v>
      </c>
      <c r="E118" s="22">
        <v>107384.1</v>
      </c>
      <c r="F118" s="25">
        <f t="shared" si="3"/>
        <v>0.29455809743252143</v>
      </c>
      <c r="G118" s="29">
        <f t="shared" si="2"/>
        <v>0.92543779516701719</v>
      </c>
    </row>
    <row r="119" spans="1:7" ht="76.5" customHeight="1" x14ac:dyDescent="0.25">
      <c r="A119" s="13" t="s">
        <v>210</v>
      </c>
      <c r="B119" s="15" t="s">
        <v>137</v>
      </c>
      <c r="C119" s="42">
        <v>116036</v>
      </c>
      <c r="D119" s="22">
        <v>364560</v>
      </c>
      <c r="E119" s="22">
        <v>107384.1</v>
      </c>
      <c r="F119" s="25">
        <f t="shared" si="3"/>
        <v>0.29455809743252143</v>
      </c>
      <c r="G119" s="29">
        <f t="shared" si="2"/>
        <v>0.92543779516701719</v>
      </c>
    </row>
    <row r="120" spans="1:7" ht="73.5" customHeight="1" x14ac:dyDescent="0.25">
      <c r="A120" s="13" t="s">
        <v>211</v>
      </c>
      <c r="B120" s="15" t="s">
        <v>138</v>
      </c>
      <c r="C120" s="42"/>
      <c r="D120" s="22">
        <v>4014384</v>
      </c>
      <c r="E120" s="22">
        <v>3010788</v>
      </c>
      <c r="F120" s="25">
        <f t="shared" si="3"/>
        <v>0.75</v>
      </c>
      <c r="G120" s="29"/>
    </row>
    <row r="121" spans="1:7" ht="75" customHeight="1" x14ac:dyDescent="0.25">
      <c r="A121" s="13" t="s">
        <v>212</v>
      </c>
      <c r="B121" s="15" t="s">
        <v>139</v>
      </c>
      <c r="C121" s="42"/>
      <c r="D121" s="22">
        <v>4014384</v>
      </c>
      <c r="E121" s="22">
        <v>3010788</v>
      </c>
      <c r="F121" s="25">
        <f t="shared" si="3"/>
        <v>0.75</v>
      </c>
      <c r="G121" s="29"/>
    </row>
    <row r="122" spans="1:7" ht="46.5" customHeight="1" x14ac:dyDescent="0.25">
      <c r="A122" s="13" t="s">
        <v>213</v>
      </c>
      <c r="B122" s="15" t="s">
        <v>130</v>
      </c>
      <c r="C122" s="42">
        <v>143997.5</v>
      </c>
      <c r="D122" s="22">
        <v>356873</v>
      </c>
      <c r="E122" s="22">
        <v>170430.41</v>
      </c>
      <c r="F122" s="25">
        <f t="shared" si="3"/>
        <v>0.47756599686723289</v>
      </c>
      <c r="G122" s="29">
        <f t="shared" si="2"/>
        <v>1.1835650618934357</v>
      </c>
    </row>
    <row r="123" spans="1:7" ht="49.5" customHeight="1" x14ac:dyDescent="0.25">
      <c r="A123" s="13" t="s">
        <v>214</v>
      </c>
      <c r="B123" s="15" t="s">
        <v>131</v>
      </c>
      <c r="C123" s="42">
        <v>143997.5</v>
      </c>
      <c r="D123" s="22">
        <v>356873</v>
      </c>
      <c r="E123" s="22">
        <v>170430.41</v>
      </c>
      <c r="F123" s="25">
        <f t="shared" si="3"/>
        <v>0.47756599686723289</v>
      </c>
      <c r="G123" s="29">
        <f t="shared" si="2"/>
        <v>1.1835650618934357</v>
      </c>
    </row>
    <row r="124" spans="1:7" ht="63.75" customHeight="1" x14ac:dyDescent="0.25">
      <c r="A124" s="13" t="s">
        <v>228</v>
      </c>
      <c r="B124" s="15" t="s">
        <v>229</v>
      </c>
      <c r="C124" s="42"/>
      <c r="D124" s="22">
        <v>4980</v>
      </c>
      <c r="E124" s="22"/>
      <c r="F124" s="25">
        <f t="shared" si="3"/>
        <v>0</v>
      </c>
      <c r="G124" s="29"/>
    </row>
    <row r="125" spans="1:7" ht="72" customHeight="1" x14ac:dyDescent="0.25">
      <c r="A125" s="13" t="s">
        <v>228</v>
      </c>
      <c r="B125" s="15" t="s">
        <v>230</v>
      </c>
      <c r="C125" s="39"/>
      <c r="D125" s="22">
        <v>4980</v>
      </c>
      <c r="E125" s="22"/>
      <c r="F125" s="25">
        <f t="shared" si="3"/>
        <v>0</v>
      </c>
      <c r="G125" s="29"/>
    </row>
    <row r="126" spans="1:7" ht="51.75" customHeight="1" x14ac:dyDescent="0.25">
      <c r="A126" s="13" t="s">
        <v>215</v>
      </c>
      <c r="B126" s="15" t="s">
        <v>132</v>
      </c>
      <c r="C126" s="39"/>
      <c r="D126" s="22">
        <v>52439.19</v>
      </c>
      <c r="E126" s="22"/>
      <c r="F126" s="25">
        <f t="shared" si="3"/>
        <v>0</v>
      </c>
      <c r="G126" s="29"/>
    </row>
    <row r="127" spans="1:7" ht="65.25" customHeight="1" x14ac:dyDescent="0.25">
      <c r="A127" s="13" t="s">
        <v>216</v>
      </c>
      <c r="B127" s="15" t="s">
        <v>133</v>
      </c>
      <c r="C127" s="39"/>
      <c r="D127" s="22">
        <v>52439.19</v>
      </c>
      <c r="E127" s="22"/>
      <c r="F127" s="25">
        <f t="shared" si="3"/>
        <v>0</v>
      </c>
      <c r="G127" s="29"/>
    </row>
    <row r="128" spans="1:7" ht="30" customHeight="1" x14ac:dyDescent="0.25">
      <c r="A128" s="13" t="s">
        <v>217</v>
      </c>
      <c r="B128" s="15" t="s">
        <v>140</v>
      </c>
      <c r="C128" s="42">
        <f>C129+C131</f>
        <v>1666101.43</v>
      </c>
      <c r="D128" s="22">
        <f>D129+D131</f>
        <v>2169463</v>
      </c>
      <c r="E128" s="22">
        <f>E129+E131</f>
        <v>1097809.48</v>
      </c>
      <c r="F128" s="25">
        <f t="shared" si="3"/>
        <v>0.50602821066780124</v>
      </c>
      <c r="G128" s="29">
        <f t="shared" si="2"/>
        <v>0.65890915176754872</v>
      </c>
    </row>
    <row r="129" spans="1:7" ht="62.25" customHeight="1" x14ac:dyDescent="0.25">
      <c r="A129" s="13" t="s">
        <v>218</v>
      </c>
      <c r="B129" s="15" t="s">
        <v>141</v>
      </c>
      <c r="C129" s="42">
        <v>1300477.93</v>
      </c>
      <c r="D129" s="22">
        <v>1971200</v>
      </c>
      <c r="E129" s="22">
        <f>E130</f>
        <v>998677.98</v>
      </c>
      <c r="F129" s="25">
        <f t="shared" si="3"/>
        <v>0.50663452719155844</v>
      </c>
      <c r="G129" s="29">
        <f t="shared" si="2"/>
        <v>0.76793150961047074</v>
      </c>
    </row>
    <row r="130" spans="1:7" ht="75" customHeight="1" x14ac:dyDescent="0.25">
      <c r="A130" s="21" t="s">
        <v>219</v>
      </c>
      <c r="B130" s="15" t="s">
        <v>142</v>
      </c>
      <c r="C130" s="42">
        <v>1300477.93</v>
      </c>
      <c r="D130" s="22">
        <v>1971200</v>
      </c>
      <c r="E130" s="22">
        <v>998677.98</v>
      </c>
      <c r="F130" s="25">
        <f t="shared" si="3"/>
        <v>0.50663452719155844</v>
      </c>
      <c r="G130" s="29">
        <f t="shared" si="2"/>
        <v>0.76793150961047074</v>
      </c>
    </row>
    <row r="131" spans="1:7" ht="31.5" customHeight="1" x14ac:dyDescent="0.25">
      <c r="A131" s="19" t="s">
        <v>220</v>
      </c>
      <c r="B131" s="15" t="s">
        <v>143</v>
      </c>
      <c r="C131" s="42">
        <v>365623.5</v>
      </c>
      <c r="D131" s="22">
        <v>198263</v>
      </c>
      <c r="E131" s="22">
        <f>E132</f>
        <v>99131.5</v>
      </c>
      <c r="F131" s="25">
        <f t="shared" si="3"/>
        <v>0.5</v>
      </c>
      <c r="G131" s="29">
        <f t="shared" si="2"/>
        <v>0.27113000121709901</v>
      </c>
    </row>
    <row r="132" spans="1:7" ht="30.75" customHeight="1" x14ac:dyDescent="0.25">
      <c r="A132" s="19" t="s">
        <v>221</v>
      </c>
      <c r="B132" s="15" t="s">
        <v>144</v>
      </c>
      <c r="C132" s="42">
        <v>365623.5</v>
      </c>
      <c r="D132" s="22">
        <v>198263</v>
      </c>
      <c r="E132" s="22">
        <v>99131.5</v>
      </c>
      <c r="F132" s="25">
        <f t="shared" si="3"/>
        <v>0.5</v>
      </c>
      <c r="G132" s="29">
        <f t="shared" si="2"/>
        <v>0.27113000121709901</v>
      </c>
    </row>
    <row r="133" spans="1:7" ht="45.75" hidden="1" customHeight="1" x14ac:dyDescent="0.25">
      <c r="A133" s="13" t="s">
        <v>146</v>
      </c>
      <c r="B133" s="15" t="s">
        <v>145</v>
      </c>
      <c r="C133" s="45"/>
      <c r="D133" s="22"/>
      <c r="E133" s="22"/>
      <c r="F133" s="25" t="e">
        <f t="shared" si="3"/>
        <v>#DIV/0!</v>
      </c>
      <c r="G133" s="29" t="e">
        <f t="shared" si="2"/>
        <v>#DIV/0!</v>
      </c>
    </row>
    <row r="134" spans="1:7" ht="45.75" hidden="1" customHeight="1" x14ac:dyDescent="0.25">
      <c r="A134" s="13" t="s">
        <v>163</v>
      </c>
      <c r="B134" s="15" t="s">
        <v>147</v>
      </c>
      <c r="C134" s="45"/>
      <c r="D134" s="22"/>
      <c r="E134" s="22"/>
      <c r="F134" s="25" t="e">
        <f t="shared" si="3"/>
        <v>#DIV/0!</v>
      </c>
      <c r="G134" s="29" t="e">
        <f t="shared" si="2"/>
        <v>#DIV/0!</v>
      </c>
    </row>
    <row r="135" spans="1:7" ht="45" hidden="1" customHeight="1" x14ac:dyDescent="0.25">
      <c r="A135" s="13" t="s">
        <v>222</v>
      </c>
      <c r="B135" s="15" t="s">
        <v>147</v>
      </c>
      <c r="C135" s="45"/>
      <c r="D135" s="22"/>
      <c r="E135" s="22"/>
      <c r="F135" s="25" t="e">
        <f t="shared" si="3"/>
        <v>#DIV/0!</v>
      </c>
      <c r="G135" s="29" t="e">
        <f t="shared" si="2"/>
        <v>#DIV/0!</v>
      </c>
    </row>
    <row r="136" spans="1:7" ht="15.75" hidden="1" customHeight="1" x14ac:dyDescent="0.25">
      <c r="A136" s="14"/>
      <c r="B136" s="16"/>
      <c r="C136" s="46"/>
      <c r="D136" s="23"/>
      <c r="E136" s="23"/>
      <c r="F136" s="25" t="e">
        <f t="shared" si="3"/>
        <v>#DIV/0!</v>
      </c>
      <c r="G136" s="29" t="e">
        <f t="shared" si="2"/>
        <v>#DIV/0!</v>
      </c>
    </row>
    <row r="137" spans="1:7" ht="15.75" x14ac:dyDescent="0.25">
      <c r="A137" s="38" t="s">
        <v>152</v>
      </c>
      <c r="B137" s="38"/>
      <c r="C137" s="47">
        <f>C8+C87</f>
        <v>62761482.920000002</v>
      </c>
      <c r="D137" s="33">
        <f>D8+D87</f>
        <v>161004857.74000001</v>
      </c>
      <c r="E137" s="33">
        <f>E8+E87</f>
        <v>76291984.420000002</v>
      </c>
      <c r="F137" s="34">
        <f t="shared" si="3"/>
        <v>0.47384896015498318</v>
      </c>
      <c r="G137" s="35">
        <f t="shared" si="2"/>
        <v>1.2155860707951545</v>
      </c>
    </row>
    <row r="138" spans="1:7" ht="15.75" x14ac:dyDescent="0.25">
      <c r="A138" s="9"/>
      <c r="B138" s="9"/>
      <c r="C138" s="40"/>
      <c r="D138" s="9"/>
      <c r="E138" s="9"/>
      <c r="F138" s="9"/>
      <c r="G138" s="28"/>
    </row>
    <row r="139" spans="1:7" ht="15.75" x14ac:dyDescent="0.25">
      <c r="A139" s="9"/>
      <c r="B139" s="9"/>
      <c r="C139" s="9"/>
      <c r="D139" s="9"/>
      <c r="E139" s="9"/>
      <c r="F139" s="9"/>
    </row>
  </sheetData>
  <mergeCells count="8">
    <mergeCell ref="A3:F3"/>
    <mergeCell ref="G5:G6"/>
    <mergeCell ref="B5:B6"/>
    <mergeCell ref="A5:A6"/>
    <mergeCell ref="F5:F6"/>
    <mergeCell ref="E5:E6"/>
    <mergeCell ref="D5:D6"/>
    <mergeCell ref="C5:C6"/>
  </mergeCells>
  <pageMargins left="0.19685039370078741" right="0.19685039370078741" top="0.59055118110236227" bottom="0" header="0" footer="0"/>
  <pageSetup paperSize="9" scale="6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Администратор</cp:lastModifiedBy>
  <cp:lastPrinted>2019-04-09T09:42:27Z</cp:lastPrinted>
  <dcterms:created xsi:type="dcterms:W3CDTF">2016-07-05T13:04:41Z</dcterms:created>
  <dcterms:modified xsi:type="dcterms:W3CDTF">2019-09-19T08:58:38Z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