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6" i="1"/>
  <c r="E88" i="1"/>
  <c r="E73" i="1"/>
  <c r="E28" i="1"/>
  <c r="E13" i="1"/>
  <c r="E7" i="1"/>
  <c r="E53" i="1"/>
  <c r="G60" i="1"/>
  <c r="F60" i="1"/>
  <c r="E60" i="1"/>
  <c r="E65" i="1"/>
  <c r="F65" i="1"/>
  <c r="G65" i="1"/>
  <c r="E86" i="1"/>
  <c r="G53" i="1"/>
  <c r="F53" i="1"/>
  <c r="G73" i="1"/>
  <c r="F73" i="1"/>
  <c r="M16" i="1" l="1"/>
  <c r="E142" i="1" l="1"/>
  <c r="E143" i="1"/>
  <c r="E144" i="1"/>
  <c r="E87" i="1"/>
  <c r="E72" i="1"/>
  <c r="E71" i="1"/>
  <c r="E27" i="1"/>
  <c r="E29" i="1"/>
  <c r="E26" i="1"/>
  <c r="E11" i="1"/>
  <c r="E133" i="1"/>
  <c r="E135" i="1" s="1"/>
  <c r="E123" i="1"/>
  <c r="E118" i="1"/>
  <c r="E68" i="1"/>
  <c r="E70" i="1" s="1"/>
  <c r="E48" i="1"/>
  <c r="E50" i="1" s="1"/>
  <c r="E43" i="1"/>
  <c r="G210" i="1"/>
  <c r="F210" i="1"/>
  <c r="E210" i="1"/>
  <c r="G205" i="1"/>
  <c r="F205" i="1"/>
  <c r="E205" i="1"/>
  <c r="G200" i="1"/>
  <c r="F200" i="1"/>
  <c r="E200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1" i="1"/>
  <c r="E165" i="1" s="1"/>
  <c r="G159" i="1"/>
  <c r="F159" i="1"/>
  <c r="E159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44" i="1"/>
  <c r="F144" i="1"/>
  <c r="G143" i="1"/>
  <c r="F143" i="1"/>
  <c r="G142" i="1"/>
  <c r="F142" i="1"/>
  <c r="G141" i="1"/>
  <c r="F141" i="1"/>
  <c r="F145" i="1" s="1"/>
  <c r="G140" i="1"/>
  <c r="F140" i="1"/>
  <c r="E140" i="1"/>
  <c r="G135" i="1"/>
  <c r="F135" i="1"/>
  <c r="G130" i="1"/>
  <c r="F130" i="1"/>
  <c r="E130" i="1"/>
  <c r="G125" i="1"/>
  <c r="F125" i="1"/>
  <c r="E125" i="1"/>
  <c r="G120" i="1"/>
  <c r="F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89" i="1"/>
  <c r="F89" i="1"/>
  <c r="E89" i="1"/>
  <c r="G88" i="1"/>
  <c r="F88" i="1"/>
  <c r="G87" i="1"/>
  <c r="F87" i="1"/>
  <c r="G86" i="1"/>
  <c r="F86" i="1"/>
  <c r="G85" i="1"/>
  <c r="F85" i="1"/>
  <c r="E85" i="1"/>
  <c r="G80" i="1"/>
  <c r="F80" i="1"/>
  <c r="E80" i="1"/>
  <c r="G74" i="1"/>
  <c r="F74" i="1"/>
  <c r="E74" i="1"/>
  <c r="G72" i="1"/>
  <c r="F72" i="1"/>
  <c r="G71" i="1"/>
  <c r="F71" i="1"/>
  <c r="G70" i="1"/>
  <c r="F70" i="1"/>
  <c r="G55" i="1"/>
  <c r="F55" i="1"/>
  <c r="G50" i="1"/>
  <c r="F50" i="1"/>
  <c r="G45" i="1"/>
  <c r="F45" i="1"/>
  <c r="E45" i="1"/>
  <c r="G40" i="1"/>
  <c r="F40" i="1"/>
  <c r="E40" i="1"/>
  <c r="G35" i="1"/>
  <c r="F35" i="1"/>
  <c r="E35" i="1"/>
  <c r="G29" i="1"/>
  <c r="G9" i="1" s="1"/>
  <c r="F29" i="1"/>
  <c r="G28" i="1"/>
  <c r="F28" i="1"/>
  <c r="G27" i="1"/>
  <c r="F27" i="1"/>
  <c r="G26" i="1"/>
  <c r="F26" i="1"/>
  <c r="G25" i="1"/>
  <c r="F25" i="1"/>
  <c r="E25" i="1"/>
  <c r="G20" i="1"/>
  <c r="F20" i="1"/>
  <c r="E20" i="1"/>
  <c r="G13" i="1"/>
  <c r="F13" i="1"/>
  <c r="G12" i="1"/>
  <c r="F12" i="1"/>
  <c r="E12" i="1"/>
  <c r="G11" i="1"/>
  <c r="F11" i="1"/>
  <c r="F6" i="1" s="1"/>
  <c r="G7" i="1" l="1"/>
  <c r="G15" i="1"/>
  <c r="F9" i="1"/>
  <c r="G75" i="1"/>
  <c r="F7" i="1"/>
  <c r="F10" i="1" s="1"/>
  <c r="G30" i="1"/>
  <c r="G8" i="1"/>
  <c r="F160" i="1"/>
  <c r="F8" i="1"/>
  <c r="E55" i="1"/>
  <c r="F90" i="1"/>
  <c r="E120" i="1"/>
  <c r="G145" i="1"/>
  <c r="F15" i="1"/>
  <c r="G160" i="1"/>
  <c r="G6" i="1"/>
  <c r="G10" i="1" s="1"/>
  <c r="F30" i="1"/>
  <c r="F75" i="1"/>
  <c r="G90" i="1"/>
  <c r="E160" i="1"/>
  <c r="E141" i="1"/>
  <c r="E9" i="1"/>
  <c r="E90" i="1"/>
  <c r="E75" i="1"/>
  <c r="E30" i="1" l="1"/>
  <c r="E145" i="1"/>
  <c r="E15" i="1"/>
  <c r="E10" i="1" l="1"/>
</calcChain>
</file>

<file path=xl/sharedStrings.xml><?xml version="1.0" encoding="utf-8"?>
<sst xmlns="http://schemas.openxmlformats.org/spreadsheetml/2006/main" count="637" uniqueCount="85">
  <si>
    <t/>
  </si>
  <si>
    <t>Приложение 2
к муниципальной программе  «Развитие образования Жирятинского муниципального района Брянской области»  (2020-2022годы)</t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</si>
  <si>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</si>
  <si>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</si>
  <si>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</si>
  <si>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</si>
  <si>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</si>
  <si>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</si>
  <si>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</si>
  <si>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2020 год</t>
  </si>
  <si>
    <t>2021 год</t>
  </si>
  <si>
    <t>2022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</si>
  <si>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</si>
  <si>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</si>
  <si>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</si>
  <si>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</si>
  <si>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</si>
  <si>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</si>
  <si>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</si>
  <si>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</si>
  <si>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</si>
  <si>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</si>
  <si>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</si>
  <si>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</si>
  <si>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</si>
  <si>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образования, дополнительного образования детей</t>
  </si>
  <si>
    <t>1,2,3,4,5,7,8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</si>
  <si>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</si>
  <si>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</si>
  <si>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</si>
  <si>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</si>
  <si>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</si>
  <si>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 xml:space="preserve">Дошкольные образовательные организации </t>
  </si>
  <si>
    <t>2.4.</t>
  </si>
  <si>
    <t xml:space="preserve">Общеобразовательные организации </t>
  </si>
  <si>
    <t>2.5.</t>
  </si>
  <si>
    <t>Организации дополнительного образования</t>
  </si>
  <si>
    <t>2.5.1.</t>
  </si>
  <si>
    <t>Обеспечение функционирования системы персонифицированного финансирования дополнительного образования детей</t>
  </si>
  <si>
    <t>2.6.</t>
  </si>
  <si>
    <t xml:space="preserve">Учреждения психолого-медико-социального сопровождения </t>
  </si>
  <si>
    <t>3.</t>
  </si>
  <si>
    <t>Развитие детского и юношеского спорта</t>
  </si>
  <si>
    <t xml:space="preserve">Организация дополнительного образования </t>
  </si>
  <si>
    <t>3.1.1.</t>
  </si>
  <si>
    <t>4.</t>
  </si>
  <si>
    <t>Другие вопросы в области образования</t>
  </si>
  <si>
    <t>4.1.</t>
  </si>
  <si>
    <t>Мероприятия по проведению оздоровительной кампании детей</t>
  </si>
  <si>
    <t>4.2.</t>
  </si>
  <si>
    <t>Мероприятия по проведению оздоровительной кампании детей местный бюджет</t>
  </si>
  <si>
    <t>4.3.</t>
  </si>
  <si>
    <t xml:space="preserve">Противодействие злоупотреблению наркотикам и их незаконному обороту </t>
  </si>
  <si>
    <t>4.4.</t>
  </si>
  <si>
    <t xml:space="preserve">Повышение безопасности дорожного движения </t>
  </si>
  <si>
    <t>4.5.</t>
  </si>
  <si>
    <t>Организация и проведение олимпиад, выставок, конкурсов, конференций и других общественных мероприятий</t>
  </si>
  <si>
    <t>4.6.</t>
  </si>
  <si>
    <t>Повышение энергетической эффективности и обеспечение энергосбережения</t>
  </si>
  <si>
    <t>4.7.</t>
  </si>
  <si>
    <t xml:space="preserve">Организация питания в образовательных организациях </t>
  </si>
  <si>
    <t>4.8.</t>
  </si>
  <si>
    <t xml:space="preserve">Мероприятия по работе с семьей, детьми и молодежью </t>
  </si>
  <si>
    <t>4.9.</t>
  </si>
  <si>
    <t xml:space="preserve">Мероприятия по комплексной безопасности муниципальных учреждений </t>
  </si>
  <si>
    <t>4.10.</t>
  </si>
  <si>
    <t xml:space="preserve">Создание доступной среды для граждан-инвалидов </t>
  </si>
  <si>
    <t>5.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</si>
  <si>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</si>
  <si>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</si>
  <si>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6.</t>
  </si>
  <si>
    <t>6.1.</t>
  </si>
  <si>
    <t>Компенсация части родительской платы за присмотр и уход за детьми в образовательных организациях</t>
  </si>
  <si>
    <t xml:space="preserve">Замена оконных блоков муниципальных организаций Брянской области </t>
  </si>
  <si>
    <t xml:space="preserve">Капитальный ремонт кровель муниципальных образовательных организаций Брянской области 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</si>
  <si>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</si>
  <si>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</si>
  <si>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 xml:space="preserve">Отдельные мероприятия по развитию спорта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</si>
  <si>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</si>
  <si>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</si>
  <si>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Мероприятия по решению вопросов месного значения, иницированных органами местного самоуправления  муниципальных образований Брянской области , в рамках проекта "Решаем вместе"</t>
  </si>
  <si>
    <t>5.2.</t>
  </si>
  <si>
    <t>2.5.2.</t>
  </si>
  <si>
    <t>3.1.2.</t>
  </si>
  <si>
    <t>Развитие образования Жирятинского района  (2020 - 2023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</si>
</sst>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 applyFont="1" applyFill="1" applyAlignment="1">
      <alignment vertical="top" wrapText="1"/>
    </xf>
    <xf numFmtId="44" fontId="0" fillId="2" borderId="0" xfId="0" applyNumberFormat="1" applyFont="1" applyFill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2" fontId="1" fillId="0" borderId="7" xfId="0" applyNumberFormat="1" applyFont="1" applyBorder="1" applyAlignment="1">
      <alignment horizontal="justify"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0" fillId="0" borderId="0" xfId="0" applyNumberFormat="1"/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44" fontId="3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4" fontId="2" fillId="0" borderId="6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topLeftCell="A172" workbookViewId="0">
      <selection sqref="A1:H1048576"/>
    </sheetView>
  </sheetViews>
  <sheetFormatPr defaultRowHeight="15" x14ac:dyDescent="0.25"/>
  <cols>
    <col min="1" max="1" width="6.140625" style="17" customWidth="1"/>
    <col min="2" max="2" width="30.7109375" style="17" customWidth="1"/>
    <col min="3" max="3" width="26.28515625" style="17" customWidth="1"/>
    <col min="4" max="4" width="15.7109375" style="17" customWidth="1"/>
    <col min="5" max="5" width="14.7109375" style="17" customWidth="1"/>
    <col min="6" max="6" width="14.5703125" style="17" customWidth="1"/>
    <col min="7" max="7" width="14.85546875" style="17" customWidth="1"/>
    <col min="8" max="8" width="14.28515625" style="17" customWidth="1"/>
    <col min="9" max="9" width="15.5703125" style="1" bestFit="1" customWidth="1"/>
    <col min="10" max="10" width="16.140625" style="1" bestFit="1" customWidth="1"/>
    <col min="13" max="15" width="14.28515625" bestFit="1" customWidth="1"/>
  </cols>
  <sheetData>
    <row r="1" spans="1:15" x14ac:dyDescent="0.25">
      <c r="A1" s="17" t="s">
        <v>0</v>
      </c>
    </row>
    <row r="2" spans="1:15" ht="24" customHeight="1" x14ac:dyDescent="0.25">
      <c r="A2" s="18" t="s">
        <v>0</v>
      </c>
      <c r="B2" s="18" t="s">
        <v>0</v>
      </c>
      <c r="C2" s="18" t="s">
        <v>0</v>
      </c>
      <c r="D2" s="19" t="s">
        <v>1</v>
      </c>
      <c r="E2" s="20"/>
      <c r="F2" s="20"/>
      <c r="G2" s="20"/>
      <c r="H2" s="20"/>
    </row>
    <row r="3" spans="1:15" x14ac:dyDescent="0.25">
      <c r="A3" s="21" t="s">
        <v>2</v>
      </c>
      <c r="B3" s="21"/>
      <c r="C3" s="21"/>
      <c r="D3" s="21"/>
      <c r="E3" s="21"/>
      <c r="F3" s="21"/>
      <c r="G3" s="21"/>
      <c r="H3" s="21"/>
    </row>
    <row r="4" spans="1:15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/>
      <c r="G4" s="22"/>
      <c r="H4" s="22" t="s">
        <v>8</v>
      </c>
    </row>
    <row r="5" spans="1:15" x14ac:dyDescent="0.25">
      <c r="A5" s="23" t="s">
        <v>0</v>
      </c>
      <c r="B5" s="23" t="s">
        <v>0</v>
      </c>
      <c r="C5" s="22" t="s">
        <v>0</v>
      </c>
      <c r="D5" s="22" t="s">
        <v>0</v>
      </c>
      <c r="E5" s="24" t="s">
        <v>9</v>
      </c>
      <c r="F5" s="24" t="s">
        <v>10</v>
      </c>
      <c r="G5" s="24" t="s">
        <v>11</v>
      </c>
      <c r="H5" s="22" t="s">
        <v>0</v>
      </c>
    </row>
    <row r="6" spans="1:15" ht="45" x14ac:dyDescent="0.25">
      <c r="A6" s="25" t="s">
        <v>0</v>
      </c>
      <c r="B6" s="6" t="s">
        <v>84</v>
      </c>
      <c r="C6" s="15" t="s">
        <v>12</v>
      </c>
      <c r="D6" s="4" t="s">
        <v>13</v>
      </c>
      <c r="E6" s="5">
        <f>E26+E86+E141+E156+E166+E171+E176+E181+E201+E206</f>
        <v>75058953.189999998</v>
      </c>
      <c r="F6" s="5">
        <f t="shared" ref="F6:G8" si="0">F11+F26+F71+F86+F141+F156+F166+F171+F176+F181+F186+F191+F196+F201+F206</f>
        <v>67954342</v>
      </c>
      <c r="G6" s="5">
        <f t="shared" si="0"/>
        <v>68228621</v>
      </c>
      <c r="H6" s="4"/>
    </row>
    <row r="7" spans="1:15" ht="45" x14ac:dyDescent="0.25">
      <c r="A7" s="25" t="s">
        <v>0</v>
      </c>
      <c r="B7" s="6" t="s">
        <v>0</v>
      </c>
      <c r="C7" s="15"/>
      <c r="D7" s="4" t="s">
        <v>14</v>
      </c>
      <c r="E7" s="5">
        <f>E12+E27+E72+E87+E142+E157+E167+E172+E177+E182+E187+E192+E197+E202+E207</f>
        <v>2346406</v>
      </c>
      <c r="F7" s="5">
        <f t="shared" si="0"/>
        <v>5234040</v>
      </c>
      <c r="G7" s="5">
        <f t="shared" si="0"/>
        <v>5234040</v>
      </c>
      <c r="H7" s="4"/>
    </row>
    <row r="8" spans="1:15" ht="45" x14ac:dyDescent="0.25">
      <c r="A8" s="25" t="s">
        <v>0</v>
      </c>
      <c r="B8" s="6" t="s">
        <v>0</v>
      </c>
      <c r="C8" s="15"/>
      <c r="D8" s="4" t="s">
        <v>15</v>
      </c>
      <c r="E8" s="5">
        <f>E13+E28+E73+E88+E168+E173+E178+E183+E203</f>
        <v>33772053.999999993</v>
      </c>
      <c r="F8" s="5">
        <f t="shared" si="0"/>
        <v>30186614</v>
      </c>
      <c r="G8" s="5">
        <f t="shared" si="0"/>
        <v>30301387</v>
      </c>
      <c r="H8" s="4"/>
    </row>
    <row r="9" spans="1:15" ht="30" x14ac:dyDescent="0.25">
      <c r="A9" s="25" t="s">
        <v>0</v>
      </c>
      <c r="B9" s="6" t="s">
        <v>0</v>
      </c>
      <c r="C9" s="15"/>
      <c r="D9" s="4" t="s">
        <v>16</v>
      </c>
      <c r="E9" s="5">
        <f>E14+E29+E74+E89+E144+E159+E169+E174</f>
        <v>0</v>
      </c>
      <c r="F9" s="5">
        <f>F14+F29+F74+F89+F144+F159+F169+F174</f>
        <v>0</v>
      </c>
      <c r="G9" s="5">
        <f>G14+G29+G74+G89+G144+G159+G169+G174</f>
        <v>0</v>
      </c>
      <c r="H9" s="4"/>
    </row>
    <row r="10" spans="1:15" x14ac:dyDescent="0.25">
      <c r="A10" s="26" t="s">
        <v>0</v>
      </c>
      <c r="B10" s="7" t="s">
        <v>0</v>
      </c>
      <c r="C10" s="16"/>
      <c r="D10" s="8" t="s">
        <v>17</v>
      </c>
      <c r="E10" s="9">
        <f>SUM(E6:E9)</f>
        <v>111177413.19</v>
      </c>
      <c r="F10" s="9">
        <f>SUM(F6:F9)</f>
        <v>103374996</v>
      </c>
      <c r="G10" s="9">
        <f>SUM(G6:G9)</f>
        <v>103764048</v>
      </c>
      <c r="H10" s="8"/>
    </row>
    <row r="11" spans="1:15" ht="45" x14ac:dyDescent="0.25">
      <c r="A11" s="27" t="s">
        <v>18</v>
      </c>
      <c r="B11" s="3" t="s">
        <v>19</v>
      </c>
      <c r="C11" s="15" t="s">
        <v>12</v>
      </c>
      <c r="D11" s="4" t="s">
        <v>13</v>
      </c>
      <c r="E11" s="5">
        <f>E16+E21</f>
        <v>0</v>
      </c>
      <c r="F11" s="5">
        <f t="shared" ref="F11:G13" si="1">F16+F21</f>
        <v>0</v>
      </c>
      <c r="G11" s="5">
        <f t="shared" si="1"/>
        <v>0</v>
      </c>
      <c r="H11" s="4"/>
    </row>
    <row r="12" spans="1:15" ht="45.75" thickBot="1" x14ac:dyDescent="0.3">
      <c r="A12" s="25" t="s">
        <v>0</v>
      </c>
      <c r="B12" s="6"/>
      <c r="C12" s="15"/>
      <c r="D12" s="4" t="s">
        <v>14</v>
      </c>
      <c r="E12" s="5">
        <f>E17+E22</f>
        <v>0</v>
      </c>
      <c r="F12" s="5">
        <f t="shared" si="1"/>
        <v>0</v>
      </c>
      <c r="G12" s="5">
        <f t="shared" si="1"/>
        <v>0</v>
      </c>
      <c r="H12" s="4"/>
    </row>
    <row r="13" spans="1:15" ht="45.75" thickBot="1" x14ac:dyDescent="0.3">
      <c r="A13" s="25" t="s">
        <v>0</v>
      </c>
      <c r="B13" s="6" t="s">
        <v>0</v>
      </c>
      <c r="C13" s="15"/>
      <c r="D13" s="4" t="s">
        <v>15</v>
      </c>
      <c r="E13" s="5">
        <f>E18+E23</f>
        <v>14739371</v>
      </c>
      <c r="F13" s="5">
        <f t="shared" si="1"/>
        <v>14412431</v>
      </c>
      <c r="G13" s="5">
        <f t="shared" si="1"/>
        <v>14417271</v>
      </c>
      <c r="H13" s="4"/>
      <c r="M13" s="10">
        <v>114317508.79000001</v>
      </c>
      <c r="N13" s="11">
        <v>108609036</v>
      </c>
      <c r="O13" s="11">
        <v>103764048</v>
      </c>
    </row>
    <row r="14" spans="1:15" ht="30" x14ac:dyDescent="0.25">
      <c r="A14" s="25" t="s">
        <v>0</v>
      </c>
      <c r="B14" s="6" t="s">
        <v>0</v>
      </c>
      <c r="C14" s="15"/>
      <c r="D14" s="4" t="s">
        <v>16</v>
      </c>
      <c r="E14" s="5">
        <v>0</v>
      </c>
      <c r="F14" s="5">
        <v>0</v>
      </c>
      <c r="G14" s="5">
        <v>0</v>
      </c>
      <c r="H14" s="4"/>
    </row>
    <row r="15" spans="1:15" x14ac:dyDescent="0.25">
      <c r="A15" s="26" t="s">
        <v>0</v>
      </c>
      <c r="B15" s="7" t="s">
        <v>0</v>
      </c>
      <c r="C15" s="16"/>
      <c r="D15" s="8" t="s">
        <v>17</v>
      </c>
      <c r="E15" s="9">
        <f>SUM(E11:E14)</f>
        <v>14739371</v>
      </c>
      <c r="F15" s="9">
        <f t="shared" ref="F15:G15" si="2">SUM(F11:F14)</f>
        <v>14412431</v>
      </c>
      <c r="G15" s="9">
        <f t="shared" si="2"/>
        <v>14417271</v>
      </c>
      <c r="H15" s="8"/>
    </row>
    <row r="16" spans="1:15" ht="45" x14ac:dyDescent="0.25">
      <c r="A16" s="27" t="s">
        <v>20</v>
      </c>
      <c r="B16" s="3" t="s">
        <v>21</v>
      </c>
      <c r="C16" s="15" t="s">
        <v>12</v>
      </c>
      <c r="D16" s="4" t="s">
        <v>13</v>
      </c>
      <c r="E16" s="5">
        <v>0</v>
      </c>
      <c r="F16" s="5">
        <v>0</v>
      </c>
      <c r="G16" s="5">
        <v>0</v>
      </c>
      <c r="H16" s="4"/>
      <c r="M16" s="12">
        <f>M13+N13+O13</f>
        <v>326690592.79000002</v>
      </c>
    </row>
    <row r="17" spans="1:8" ht="45" x14ac:dyDescent="0.25">
      <c r="A17" s="25" t="s">
        <v>0</v>
      </c>
      <c r="B17" s="6" t="s">
        <v>0</v>
      </c>
      <c r="C17" s="15"/>
      <c r="D17" s="4" t="s">
        <v>14</v>
      </c>
      <c r="E17" s="5">
        <v>0</v>
      </c>
      <c r="F17" s="5">
        <v>0</v>
      </c>
      <c r="G17" s="5">
        <v>0</v>
      </c>
      <c r="H17" s="4"/>
    </row>
    <row r="18" spans="1:8" ht="45" x14ac:dyDescent="0.25">
      <c r="A18" s="25" t="s">
        <v>0</v>
      </c>
      <c r="B18" s="6" t="s">
        <v>0</v>
      </c>
      <c r="C18" s="15"/>
      <c r="D18" s="4" t="s">
        <v>15</v>
      </c>
      <c r="E18" s="5">
        <v>938494</v>
      </c>
      <c r="F18" s="5">
        <v>938743</v>
      </c>
      <c r="G18" s="5">
        <v>939003</v>
      </c>
      <c r="H18" s="4"/>
    </row>
    <row r="19" spans="1:8" ht="30" x14ac:dyDescent="0.25">
      <c r="A19" s="25" t="s">
        <v>0</v>
      </c>
      <c r="B19" s="6" t="s">
        <v>0</v>
      </c>
      <c r="C19" s="15"/>
      <c r="D19" s="4" t="s">
        <v>16</v>
      </c>
      <c r="E19" s="5">
        <v>0</v>
      </c>
      <c r="F19" s="5">
        <v>0</v>
      </c>
      <c r="G19" s="5">
        <v>0</v>
      </c>
      <c r="H19" s="4"/>
    </row>
    <row r="20" spans="1:8" x14ac:dyDescent="0.25">
      <c r="A20" s="26" t="s">
        <v>0</v>
      </c>
      <c r="B20" s="7" t="s">
        <v>0</v>
      </c>
      <c r="C20" s="16"/>
      <c r="D20" s="8" t="s">
        <v>17</v>
      </c>
      <c r="E20" s="9">
        <f>SUM(E16:E19)</f>
        <v>938494</v>
      </c>
      <c r="F20" s="9">
        <f t="shared" ref="F20:G20" si="3">SUM(F16:F19)</f>
        <v>938743</v>
      </c>
      <c r="G20" s="9">
        <f t="shared" si="3"/>
        <v>939003</v>
      </c>
      <c r="H20" s="8"/>
    </row>
    <row r="21" spans="1:8" ht="51" x14ac:dyDescent="0.25">
      <c r="A21" s="27" t="s">
        <v>22</v>
      </c>
      <c r="B21" s="3" t="s">
        <v>23</v>
      </c>
      <c r="C21" s="15" t="s">
        <v>12</v>
      </c>
      <c r="D21" s="4" t="s">
        <v>13</v>
      </c>
      <c r="E21" s="5">
        <v>0</v>
      </c>
      <c r="F21" s="5">
        <v>0</v>
      </c>
      <c r="G21" s="5">
        <v>0</v>
      </c>
      <c r="H21" s="4"/>
    </row>
    <row r="22" spans="1:8" ht="45" x14ac:dyDescent="0.25">
      <c r="A22" s="25" t="s">
        <v>0</v>
      </c>
      <c r="B22" s="6"/>
      <c r="C22" s="15"/>
      <c r="D22" s="4" t="s">
        <v>14</v>
      </c>
      <c r="E22" s="5">
        <v>0</v>
      </c>
      <c r="F22" s="5">
        <v>0</v>
      </c>
      <c r="G22" s="5">
        <v>0</v>
      </c>
      <c r="H22" s="4"/>
    </row>
    <row r="23" spans="1:8" ht="45" x14ac:dyDescent="0.25">
      <c r="A23" s="25" t="s">
        <v>0</v>
      </c>
      <c r="B23" s="6" t="s">
        <v>0</v>
      </c>
      <c r="C23" s="15"/>
      <c r="D23" s="4" t="s">
        <v>15</v>
      </c>
      <c r="E23" s="5">
        <v>13800877</v>
      </c>
      <c r="F23" s="5">
        <v>13473688</v>
      </c>
      <c r="G23" s="5">
        <v>13478268</v>
      </c>
      <c r="H23" s="4"/>
    </row>
    <row r="24" spans="1:8" ht="30" x14ac:dyDescent="0.25">
      <c r="A24" s="25" t="s">
        <v>0</v>
      </c>
      <c r="B24" s="6" t="s">
        <v>0</v>
      </c>
      <c r="C24" s="15"/>
      <c r="D24" s="4" t="s">
        <v>16</v>
      </c>
      <c r="E24" s="5">
        <v>0</v>
      </c>
      <c r="F24" s="5">
        <v>0</v>
      </c>
      <c r="G24" s="5">
        <v>0</v>
      </c>
      <c r="H24" s="4"/>
    </row>
    <row r="25" spans="1:8" x14ac:dyDescent="0.25">
      <c r="A25" s="26" t="s">
        <v>0</v>
      </c>
      <c r="B25" s="7" t="s">
        <v>0</v>
      </c>
      <c r="C25" s="16"/>
      <c r="D25" s="8" t="s">
        <v>17</v>
      </c>
      <c r="E25" s="9">
        <f>SUM(E21:E24)</f>
        <v>13800877</v>
      </c>
      <c r="F25" s="9">
        <f t="shared" ref="F25:G25" si="4">SUM(F21:F24)</f>
        <v>13473688</v>
      </c>
      <c r="G25" s="9">
        <f t="shared" si="4"/>
        <v>13478268</v>
      </c>
      <c r="H25" s="8"/>
    </row>
    <row r="26" spans="1:8" ht="51" x14ac:dyDescent="0.25">
      <c r="A26" s="27" t="s">
        <v>24</v>
      </c>
      <c r="B26" s="3" t="s">
        <v>25</v>
      </c>
      <c r="C26" s="15" t="s">
        <v>12</v>
      </c>
      <c r="D26" s="4" t="s">
        <v>13</v>
      </c>
      <c r="E26" s="5">
        <f>E31+E36+E41+E46+E51+E66+E61</f>
        <v>62256293</v>
      </c>
      <c r="F26" s="5">
        <f t="shared" ref="F26:G26" si="5">F31+F36+F41+F46+F51+F66</f>
        <v>62256293</v>
      </c>
      <c r="G26" s="5">
        <f t="shared" si="5"/>
        <v>62256293</v>
      </c>
      <c r="H26" s="4" t="s">
        <v>26</v>
      </c>
    </row>
    <row r="27" spans="1:8" ht="45" x14ac:dyDescent="0.25">
      <c r="A27" s="25" t="s">
        <v>0</v>
      </c>
      <c r="B27" s="6" t="s">
        <v>0</v>
      </c>
      <c r="C27" s="15"/>
      <c r="D27" s="4" t="s">
        <v>14</v>
      </c>
      <c r="E27" s="5">
        <f>E32+E37+E42+E47+E52+E67+E62</f>
        <v>0</v>
      </c>
      <c r="F27" s="5">
        <f>F32+F37+F42+F47+F52+F67</f>
        <v>0</v>
      </c>
      <c r="G27" s="5">
        <f>G32+G37+G42+G47+G52+G67</f>
        <v>0</v>
      </c>
      <c r="H27" s="4"/>
    </row>
    <row r="28" spans="1:8" ht="45" x14ac:dyDescent="0.25">
      <c r="A28" s="25" t="s">
        <v>0</v>
      </c>
      <c r="B28" s="6" t="s">
        <v>0</v>
      </c>
      <c r="C28" s="15"/>
      <c r="D28" s="4" t="s">
        <v>15</v>
      </c>
      <c r="E28" s="5">
        <f>E43+E48+E53+E68</f>
        <v>15037855.93</v>
      </c>
      <c r="F28" s="5">
        <f>F33+F38+F43+F48+F53+F68</f>
        <v>12946644</v>
      </c>
      <c r="G28" s="5">
        <f>G33+G38+G43+G48+G53+G68</f>
        <v>13039070</v>
      </c>
      <c r="H28" s="4"/>
    </row>
    <row r="29" spans="1:8" ht="30" x14ac:dyDescent="0.25">
      <c r="A29" s="25" t="s">
        <v>0</v>
      </c>
      <c r="B29" s="6" t="s">
        <v>0</v>
      </c>
      <c r="C29" s="15"/>
      <c r="D29" s="4" t="s">
        <v>16</v>
      </c>
      <c r="E29" s="5">
        <f>E34+E39+E44+E49+E54+E69+E64</f>
        <v>0</v>
      </c>
      <c r="F29" s="5">
        <f t="shared" ref="F29:G29" si="6">F34+F39+F44+F49+F54+F69</f>
        <v>0</v>
      </c>
      <c r="G29" s="5">
        <f t="shared" si="6"/>
        <v>0</v>
      </c>
      <c r="H29" s="4"/>
    </row>
    <row r="30" spans="1:8" x14ac:dyDescent="0.25">
      <c r="A30" s="26" t="s">
        <v>0</v>
      </c>
      <c r="B30" s="7" t="s">
        <v>0</v>
      </c>
      <c r="C30" s="16"/>
      <c r="D30" s="8" t="s">
        <v>17</v>
      </c>
      <c r="E30" s="9">
        <f>SUM(E26:E29)</f>
        <v>77294148.930000007</v>
      </c>
      <c r="F30" s="9">
        <f t="shared" ref="F30:G30" si="7">SUM(F26:F29)</f>
        <v>75202937</v>
      </c>
      <c r="G30" s="9">
        <f t="shared" si="7"/>
        <v>75295363</v>
      </c>
      <c r="H30" s="8"/>
    </row>
    <row r="31" spans="1:8" ht="102" x14ac:dyDescent="0.25">
      <c r="A31" s="27" t="s">
        <v>27</v>
      </c>
      <c r="B31" s="3" t="s">
        <v>28</v>
      </c>
      <c r="C31" s="15" t="s">
        <v>12</v>
      </c>
      <c r="D31" s="4" t="s">
        <v>13</v>
      </c>
      <c r="E31" s="5">
        <v>47601551</v>
      </c>
      <c r="F31" s="5">
        <v>47601551</v>
      </c>
      <c r="G31" s="5">
        <v>47601551</v>
      </c>
      <c r="H31" s="4"/>
    </row>
    <row r="32" spans="1:8" ht="45" x14ac:dyDescent="0.25">
      <c r="A32" s="25" t="s">
        <v>0</v>
      </c>
      <c r="B32" s="6" t="s">
        <v>0</v>
      </c>
      <c r="C32" s="15"/>
      <c r="D32" s="4" t="s">
        <v>14</v>
      </c>
      <c r="E32" s="5">
        <v>0</v>
      </c>
      <c r="F32" s="5">
        <v>0</v>
      </c>
      <c r="G32" s="5">
        <v>0</v>
      </c>
      <c r="H32" s="4"/>
    </row>
    <row r="33" spans="1:8" ht="45" x14ac:dyDescent="0.25">
      <c r="A33" s="25" t="s">
        <v>0</v>
      </c>
      <c r="B33" s="6" t="s">
        <v>0</v>
      </c>
      <c r="C33" s="15"/>
      <c r="D33" s="4" t="s">
        <v>15</v>
      </c>
      <c r="E33" s="5">
        <v>0</v>
      </c>
      <c r="F33" s="5">
        <v>0</v>
      </c>
      <c r="G33" s="5">
        <v>0</v>
      </c>
      <c r="H33" s="4"/>
    </row>
    <row r="34" spans="1:8" ht="30" x14ac:dyDescent="0.25">
      <c r="A34" s="25" t="s">
        <v>0</v>
      </c>
      <c r="B34" s="6" t="s">
        <v>0</v>
      </c>
      <c r="C34" s="15"/>
      <c r="D34" s="4" t="s">
        <v>16</v>
      </c>
      <c r="E34" s="5">
        <v>0</v>
      </c>
      <c r="F34" s="5">
        <v>0</v>
      </c>
      <c r="G34" s="5">
        <v>0</v>
      </c>
      <c r="H34" s="4"/>
    </row>
    <row r="35" spans="1:8" x14ac:dyDescent="0.25">
      <c r="A35" s="26" t="s">
        <v>0</v>
      </c>
      <c r="B35" s="7" t="s">
        <v>0</v>
      </c>
      <c r="C35" s="16"/>
      <c r="D35" s="8" t="s">
        <v>17</v>
      </c>
      <c r="E35" s="9">
        <f>SUM(E31:E34)</f>
        <v>47601551</v>
      </c>
      <c r="F35" s="9">
        <f t="shared" ref="F35:G35" si="8">SUM(F31:F34)</f>
        <v>47601551</v>
      </c>
      <c r="G35" s="9">
        <f t="shared" si="8"/>
        <v>47601551</v>
      </c>
      <c r="H35" s="8"/>
    </row>
    <row r="36" spans="1:8" ht="76.5" x14ac:dyDescent="0.25">
      <c r="A36" s="27" t="s">
        <v>29</v>
      </c>
      <c r="B36" s="3" t="s">
        <v>30</v>
      </c>
      <c r="C36" s="15" t="s">
        <v>12</v>
      </c>
      <c r="D36" s="4" t="s">
        <v>13</v>
      </c>
      <c r="E36" s="5">
        <v>14654742</v>
      </c>
      <c r="F36" s="5">
        <v>14654742</v>
      </c>
      <c r="G36" s="5">
        <v>14654742</v>
      </c>
      <c r="H36" s="4"/>
    </row>
    <row r="37" spans="1:8" ht="45" x14ac:dyDescent="0.25">
      <c r="A37" s="25" t="s">
        <v>0</v>
      </c>
      <c r="B37" s="6" t="s">
        <v>0</v>
      </c>
      <c r="C37" s="15"/>
      <c r="D37" s="4" t="s">
        <v>14</v>
      </c>
      <c r="E37" s="5">
        <v>0</v>
      </c>
      <c r="F37" s="5">
        <v>0</v>
      </c>
      <c r="G37" s="5">
        <v>0</v>
      </c>
      <c r="H37" s="4"/>
    </row>
    <row r="38" spans="1:8" ht="45" x14ac:dyDescent="0.25">
      <c r="A38" s="25" t="s">
        <v>0</v>
      </c>
      <c r="B38" s="6" t="s">
        <v>0</v>
      </c>
      <c r="C38" s="15"/>
      <c r="D38" s="4" t="s">
        <v>15</v>
      </c>
      <c r="E38" s="5">
        <v>0</v>
      </c>
      <c r="F38" s="5">
        <v>0</v>
      </c>
      <c r="G38" s="5">
        <v>0</v>
      </c>
      <c r="H38" s="4"/>
    </row>
    <row r="39" spans="1:8" ht="30" x14ac:dyDescent="0.25">
      <c r="A39" s="25" t="s">
        <v>0</v>
      </c>
      <c r="B39" s="6" t="s">
        <v>0</v>
      </c>
      <c r="C39" s="15"/>
      <c r="D39" s="4" t="s">
        <v>16</v>
      </c>
      <c r="E39" s="5">
        <v>0</v>
      </c>
      <c r="F39" s="5">
        <v>0</v>
      </c>
      <c r="G39" s="5">
        <v>0</v>
      </c>
      <c r="H39" s="4"/>
    </row>
    <row r="40" spans="1:8" x14ac:dyDescent="0.25">
      <c r="A40" s="26" t="s">
        <v>0</v>
      </c>
      <c r="B40" s="7" t="s">
        <v>0</v>
      </c>
      <c r="C40" s="16"/>
      <c r="D40" s="8" t="s">
        <v>17</v>
      </c>
      <c r="E40" s="9">
        <f>SUM(E36:E39)</f>
        <v>14654742</v>
      </c>
      <c r="F40" s="9">
        <f t="shared" ref="F40:G40" si="9">SUM(F36:F39)</f>
        <v>14654742</v>
      </c>
      <c r="G40" s="9">
        <f t="shared" si="9"/>
        <v>14654742</v>
      </c>
      <c r="H40" s="8"/>
    </row>
    <row r="41" spans="1:8" ht="45" x14ac:dyDescent="0.25">
      <c r="A41" s="28" t="s">
        <v>31</v>
      </c>
      <c r="B41" s="3" t="s">
        <v>32</v>
      </c>
      <c r="C41" s="15" t="s">
        <v>12</v>
      </c>
      <c r="D41" s="4" t="s">
        <v>13</v>
      </c>
      <c r="E41" s="5">
        <v>0</v>
      </c>
      <c r="F41" s="5">
        <v>0</v>
      </c>
      <c r="G41" s="5">
        <v>0</v>
      </c>
      <c r="H41" s="4"/>
    </row>
    <row r="42" spans="1:8" ht="45" x14ac:dyDescent="0.25">
      <c r="A42" s="25" t="s">
        <v>0</v>
      </c>
      <c r="B42" s="6" t="s">
        <v>0</v>
      </c>
      <c r="C42" s="15"/>
      <c r="D42" s="4" t="s">
        <v>14</v>
      </c>
      <c r="E42" s="5">
        <v>0</v>
      </c>
      <c r="F42" s="5">
        <v>0</v>
      </c>
      <c r="G42" s="5">
        <v>0</v>
      </c>
      <c r="H42" s="4"/>
    </row>
    <row r="43" spans="1:8" ht="45" x14ac:dyDescent="0.25">
      <c r="A43" s="25" t="s">
        <v>0</v>
      </c>
      <c r="B43" s="6" t="s">
        <v>0</v>
      </c>
      <c r="C43" s="15"/>
      <c r="D43" s="4" t="s">
        <v>15</v>
      </c>
      <c r="E43" s="5">
        <f>1410686+41240</f>
        <v>1451926</v>
      </c>
      <c r="F43" s="5">
        <v>1583234</v>
      </c>
      <c r="G43" s="5">
        <v>1614972</v>
      </c>
      <c r="H43" s="4"/>
    </row>
    <row r="44" spans="1:8" ht="30" x14ac:dyDescent="0.25">
      <c r="A44" s="25" t="s">
        <v>0</v>
      </c>
      <c r="B44" s="6" t="s">
        <v>0</v>
      </c>
      <c r="C44" s="15"/>
      <c r="D44" s="4" t="s">
        <v>16</v>
      </c>
      <c r="E44" s="5">
        <v>0</v>
      </c>
      <c r="F44" s="5">
        <v>0</v>
      </c>
      <c r="G44" s="5">
        <v>0</v>
      </c>
      <c r="H44" s="4"/>
    </row>
    <row r="45" spans="1:8" x14ac:dyDescent="0.25">
      <c r="A45" s="26" t="s">
        <v>0</v>
      </c>
      <c r="B45" s="7" t="s">
        <v>0</v>
      </c>
      <c r="C45" s="16"/>
      <c r="D45" s="8" t="s">
        <v>17</v>
      </c>
      <c r="E45" s="9">
        <f>SUM(E41:E44)</f>
        <v>1451926</v>
      </c>
      <c r="F45" s="9">
        <f t="shared" ref="F45:G45" si="10">SUM(F41:F44)</f>
        <v>1583234</v>
      </c>
      <c r="G45" s="9">
        <f t="shared" si="10"/>
        <v>1614972</v>
      </c>
      <c r="H45" s="8"/>
    </row>
    <row r="46" spans="1:8" ht="45" x14ac:dyDescent="0.25">
      <c r="A46" s="28" t="s">
        <v>33</v>
      </c>
      <c r="B46" s="3" t="s">
        <v>34</v>
      </c>
      <c r="C46" s="15" t="s">
        <v>12</v>
      </c>
      <c r="D46" s="4" t="s">
        <v>13</v>
      </c>
      <c r="E46" s="5">
        <v>0</v>
      </c>
      <c r="F46" s="5">
        <v>0</v>
      </c>
      <c r="G46" s="5">
        <v>0</v>
      </c>
      <c r="H46" s="4"/>
    </row>
    <row r="47" spans="1:8" ht="45" x14ac:dyDescent="0.25">
      <c r="A47" s="25" t="s">
        <v>0</v>
      </c>
      <c r="B47" s="6" t="s">
        <v>0</v>
      </c>
      <c r="C47" s="15"/>
      <c r="D47" s="4" t="s">
        <v>14</v>
      </c>
      <c r="E47" s="5">
        <v>0</v>
      </c>
      <c r="F47" s="5">
        <v>0</v>
      </c>
      <c r="G47" s="5">
        <v>0</v>
      </c>
      <c r="H47" s="4"/>
    </row>
    <row r="48" spans="1:8" ht="45" x14ac:dyDescent="0.25">
      <c r="A48" s="25" t="s">
        <v>0</v>
      </c>
      <c r="B48" s="6" t="s">
        <v>0</v>
      </c>
      <c r="C48" s="15"/>
      <c r="D48" s="4" t="s">
        <v>15</v>
      </c>
      <c r="E48" s="5">
        <f>9454887+957262</f>
        <v>10412149</v>
      </c>
      <c r="F48" s="5">
        <v>8321601</v>
      </c>
      <c r="G48" s="5">
        <v>8381330</v>
      </c>
      <c r="H48" s="4"/>
    </row>
    <row r="49" spans="1:8" ht="30" x14ac:dyDescent="0.25">
      <c r="A49" s="25" t="s">
        <v>0</v>
      </c>
      <c r="B49" s="6" t="s">
        <v>0</v>
      </c>
      <c r="C49" s="15"/>
      <c r="D49" s="4" t="s">
        <v>16</v>
      </c>
      <c r="E49" s="5">
        <v>0</v>
      </c>
      <c r="F49" s="5">
        <v>0</v>
      </c>
      <c r="G49" s="5">
        <v>0</v>
      </c>
      <c r="H49" s="4"/>
    </row>
    <row r="50" spans="1:8" x14ac:dyDescent="0.25">
      <c r="A50" s="26" t="s">
        <v>0</v>
      </c>
      <c r="B50" s="7" t="s">
        <v>0</v>
      </c>
      <c r="C50" s="16"/>
      <c r="D50" s="8" t="s">
        <v>17</v>
      </c>
      <c r="E50" s="9">
        <f>SUM(E46:E49)</f>
        <v>10412149</v>
      </c>
      <c r="F50" s="9">
        <f t="shared" ref="F50:G50" si="11">SUM(F46:F49)</f>
        <v>8321601</v>
      </c>
      <c r="G50" s="9">
        <f t="shared" si="11"/>
        <v>8381330</v>
      </c>
      <c r="H50" s="8"/>
    </row>
    <row r="51" spans="1:8" ht="45" x14ac:dyDescent="0.25">
      <c r="A51" s="28" t="s">
        <v>35</v>
      </c>
      <c r="B51" s="3" t="s">
        <v>36</v>
      </c>
      <c r="C51" s="15" t="s">
        <v>12</v>
      </c>
      <c r="D51" s="4" t="s">
        <v>13</v>
      </c>
      <c r="E51" s="5">
        <v>0</v>
      </c>
      <c r="F51" s="5">
        <v>0</v>
      </c>
      <c r="G51" s="5">
        <v>0</v>
      </c>
      <c r="H51" s="4"/>
    </row>
    <row r="52" spans="1:8" ht="45" x14ac:dyDescent="0.25">
      <c r="A52" s="25" t="s">
        <v>0</v>
      </c>
      <c r="B52" s="6" t="s">
        <v>0</v>
      </c>
      <c r="C52" s="15"/>
      <c r="D52" s="4" t="s">
        <v>14</v>
      </c>
      <c r="E52" s="5">
        <v>0</v>
      </c>
      <c r="F52" s="5">
        <v>0</v>
      </c>
      <c r="G52" s="5">
        <v>0</v>
      </c>
      <c r="H52" s="4"/>
    </row>
    <row r="53" spans="1:8" ht="45" x14ac:dyDescent="0.25">
      <c r="A53" s="25" t="s">
        <v>0</v>
      </c>
      <c r="B53" s="6" t="s">
        <v>0</v>
      </c>
      <c r="C53" s="15"/>
      <c r="D53" s="4" t="s">
        <v>15</v>
      </c>
      <c r="E53" s="5">
        <f>E58+E63</f>
        <v>1682823.93</v>
      </c>
      <c r="F53" s="5">
        <f>F63</f>
        <v>1811842</v>
      </c>
      <c r="G53" s="5">
        <f>G63</f>
        <v>1812589</v>
      </c>
      <c r="H53" s="4"/>
    </row>
    <row r="54" spans="1:8" ht="30" x14ac:dyDescent="0.25">
      <c r="A54" s="25" t="s">
        <v>0</v>
      </c>
      <c r="B54" s="6" t="s">
        <v>0</v>
      </c>
      <c r="C54" s="15"/>
      <c r="D54" s="4" t="s">
        <v>16</v>
      </c>
      <c r="E54" s="5">
        <v>0</v>
      </c>
      <c r="F54" s="5">
        <v>0</v>
      </c>
      <c r="G54" s="5">
        <v>0</v>
      </c>
      <c r="H54" s="4"/>
    </row>
    <row r="55" spans="1:8" x14ac:dyDescent="0.25">
      <c r="A55" s="26" t="s">
        <v>0</v>
      </c>
      <c r="B55" s="7" t="s">
        <v>0</v>
      </c>
      <c r="C55" s="16"/>
      <c r="D55" s="8" t="s">
        <v>17</v>
      </c>
      <c r="E55" s="9">
        <f>SUM(E51:E54)</f>
        <v>1682823.93</v>
      </c>
      <c r="F55" s="9">
        <f t="shared" ref="F55:G55" si="12">SUM(F51:F54)</f>
        <v>1811842</v>
      </c>
      <c r="G55" s="9">
        <f t="shared" si="12"/>
        <v>1812589</v>
      </c>
      <c r="H55" s="8"/>
    </row>
    <row r="56" spans="1:8" ht="45" x14ac:dyDescent="0.25">
      <c r="A56" s="29" t="s">
        <v>37</v>
      </c>
      <c r="B56" s="3" t="s">
        <v>36</v>
      </c>
      <c r="C56" s="15" t="s">
        <v>12</v>
      </c>
      <c r="D56" s="4" t="s">
        <v>13</v>
      </c>
      <c r="E56" s="5">
        <v>0</v>
      </c>
      <c r="F56" s="5">
        <v>0</v>
      </c>
      <c r="G56" s="5">
        <v>0</v>
      </c>
      <c r="H56" s="4"/>
    </row>
    <row r="57" spans="1:8" ht="45" x14ac:dyDescent="0.25">
      <c r="A57" s="25" t="s">
        <v>0</v>
      </c>
      <c r="B57" s="6" t="s">
        <v>0</v>
      </c>
      <c r="C57" s="15"/>
      <c r="D57" s="4" t="s">
        <v>14</v>
      </c>
      <c r="E57" s="5">
        <v>0</v>
      </c>
      <c r="F57" s="5">
        <v>0</v>
      </c>
      <c r="G57" s="5">
        <v>0</v>
      </c>
      <c r="H57" s="4"/>
    </row>
    <row r="58" spans="1:8" ht="45" x14ac:dyDescent="0.25">
      <c r="A58" s="25" t="s">
        <v>0</v>
      </c>
      <c r="B58" s="6" t="s">
        <v>0</v>
      </c>
      <c r="C58" s="15"/>
      <c r="D58" s="4" t="s">
        <v>15</v>
      </c>
      <c r="E58" s="5">
        <v>1144214.3999999999</v>
      </c>
      <c r="F58" s="5">
        <v>0</v>
      </c>
      <c r="G58" s="5">
        <v>0</v>
      </c>
      <c r="H58" s="4"/>
    </row>
    <row r="59" spans="1:8" ht="30" x14ac:dyDescent="0.25">
      <c r="A59" s="25" t="s">
        <v>0</v>
      </c>
      <c r="B59" s="6" t="s">
        <v>0</v>
      </c>
      <c r="C59" s="15"/>
      <c r="D59" s="4" t="s">
        <v>16</v>
      </c>
      <c r="E59" s="5">
        <v>0</v>
      </c>
      <c r="F59" s="5">
        <v>0</v>
      </c>
      <c r="G59" s="5">
        <v>0</v>
      </c>
      <c r="H59" s="4"/>
    </row>
    <row r="60" spans="1:8" x14ac:dyDescent="0.25">
      <c r="A60" s="26" t="s">
        <v>0</v>
      </c>
      <c r="B60" s="7" t="s">
        <v>0</v>
      </c>
      <c r="C60" s="16"/>
      <c r="D60" s="8" t="s">
        <v>17</v>
      </c>
      <c r="E60" s="9">
        <f>SUM(E56:E59)</f>
        <v>1144214.3999999999</v>
      </c>
      <c r="F60" s="9">
        <f t="shared" ref="F60:G60" si="13">SUM(F56:F59)</f>
        <v>0</v>
      </c>
      <c r="G60" s="9">
        <f t="shared" si="13"/>
        <v>0</v>
      </c>
      <c r="H60" s="8"/>
    </row>
    <row r="61" spans="1:8" ht="51" x14ac:dyDescent="0.25">
      <c r="A61" s="28" t="s">
        <v>82</v>
      </c>
      <c r="B61" s="3" t="s">
        <v>38</v>
      </c>
      <c r="C61" s="13" t="s">
        <v>12</v>
      </c>
      <c r="D61" s="4" t="s">
        <v>13</v>
      </c>
      <c r="E61" s="5">
        <v>0</v>
      </c>
      <c r="F61" s="5">
        <v>0</v>
      </c>
      <c r="G61" s="5">
        <v>0</v>
      </c>
      <c r="H61" s="4"/>
    </row>
    <row r="62" spans="1:8" ht="45" x14ac:dyDescent="0.25">
      <c r="A62" s="25" t="s">
        <v>0</v>
      </c>
      <c r="B62" s="6" t="s">
        <v>0</v>
      </c>
      <c r="C62" s="13"/>
      <c r="D62" s="4" t="s">
        <v>14</v>
      </c>
      <c r="E62" s="5">
        <v>0</v>
      </c>
      <c r="F62" s="5">
        <v>0</v>
      </c>
      <c r="G62" s="5">
        <v>0</v>
      </c>
      <c r="H62" s="4"/>
    </row>
    <row r="63" spans="1:8" ht="45" x14ac:dyDescent="0.25">
      <c r="A63" s="25" t="s">
        <v>0</v>
      </c>
      <c r="B63" s="6" t="s">
        <v>0</v>
      </c>
      <c r="C63" s="13"/>
      <c r="D63" s="4" t="s">
        <v>15</v>
      </c>
      <c r="E63" s="5">
        <v>538609.53</v>
      </c>
      <c r="F63" s="5">
        <v>1811842</v>
      </c>
      <c r="G63" s="5">
        <v>1812589</v>
      </c>
      <c r="H63" s="4"/>
    </row>
    <row r="64" spans="1:8" ht="30" x14ac:dyDescent="0.25">
      <c r="A64" s="25" t="s">
        <v>0</v>
      </c>
      <c r="B64" s="6" t="s">
        <v>0</v>
      </c>
      <c r="C64" s="13"/>
      <c r="D64" s="4" t="s">
        <v>16</v>
      </c>
      <c r="E64" s="5">
        <v>0</v>
      </c>
      <c r="F64" s="5">
        <v>0</v>
      </c>
      <c r="G64" s="5">
        <v>0</v>
      </c>
      <c r="H64" s="4"/>
    </row>
    <row r="65" spans="1:8" x14ac:dyDescent="0.25">
      <c r="A65" s="26" t="s">
        <v>0</v>
      </c>
      <c r="B65" s="7" t="s">
        <v>0</v>
      </c>
      <c r="C65" s="14"/>
      <c r="D65" s="8" t="s">
        <v>17</v>
      </c>
      <c r="E65" s="9">
        <f>SUM(E61:E64)</f>
        <v>538609.53</v>
      </c>
      <c r="F65" s="9">
        <f t="shared" ref="F65:G65" si="14">SUM(F61:F64)</f>
        <v>1811842</v>
      </c>
      <c r="G65" s="9">
        <f t="shared" si="14"/>
        <v>1812589</v>
      </c>
      <c r="H65" s="8"/>
    </row>
    <row r="66" spans="1:8" ht="45" x14ac:dyDescent="0.25">
      <c r="A66" s="28" t="s">
        <v>39</v>
      </c>
      <c r="B66" s="3" t="s">
        <v>40</v>
      </c>
      <c r="C66" s="15" t="s">
        <v>12</v>
      </c>
      <c r="D66" s="4" t="s">
        <v>13</v>
      </c>
      <c r="E66" s="5">
        <v>0</v>
      </c>
      <c r="F66" s="5">
        <v>0</v>
      </c>
      <c r="G66" s="5">
        <v>0</v>
      </c>
      <c r="H66" s="4"/>
    </row>
    <row r="67" spans="1:8" ht="45" x14ac:dyDescent="0.25">
      <c r="A67" s="25" t="s">
        <v>0</v>
      </c>
      <c r="B67" s="6" t="s">
        <v>0</v>
      </c>
      <c r="C67" s="15"/>
      <c r="D67" s="4" t="s">
        <v>14</v>
      </c>
      <c r="E67" s="5">
        <v>0</v>
      </c>
      <c r="F67" s="5">
        <v>0</v>
      </c>
      <c r="G67" s="5">
        <v>0</v>
      </c>
      <c r="H67" s="4"/>
    </row>
    <row r="68" spans="1:8" ht="45" x14ac:dyDescent="0.25">
      <c r="A68" s="25" t="s">
        <v>0</v>
      </c>
      <c r="B68" s="6" t="s">
        <v>0</v>
      </c>
      <c r="C68" s="15"/>
      <c r="D68" s="4" t="s">
        <v>15</v>
      </c>
      <c r="E68" s="5">
        <f>1473073+17884</f>
        <v>1490957</v>
      </c>
      <c r="F68" s="5">
        <v>1229967</v>
      </c>
      <c r="G68" s="5">
        <v>1230179</v>
      </c>
      <c r="H68" s="4"/>
    </row>
    <row r="69" spans="1:8" ht="30" x14ac:dyDescent="0.25">
      <c r="A69" s="25" t="s">
        <v>0</v>
      </c>
      <c r="B69" s="6" t="s">
        <v>0</v>
      </c>
      <c r="C69" s="15"/>
      <c r="D69" s="4" t="s">
        <v>16</v>
      </c>
      <c r="E69" s="5">
        <v>0</v>
      </c>
      <c r="F69" s="5">
        <v>0</v>
      </c>
      <c r="G69" s="5">
        <v>0</v>
      </c>
      <c r="H69" s="4"/>
    </row>
    <row r="70" spans="1:8" x14ac:dyDescent="0.25">
      <c r="A70" s="26" t="s">
        <v>0</v>
      </c>
      <c r="B70" s="7" t="s">
        <v>0</v>
      </c>
      <c r="C70" s="16"/>
      <c r="D70" s="8" t="s">
        <v>17</v>
      </c>
      <c r="E70" s="9">
        <f>SUM(E66:E69)</f>
        <v>1490957</v>
      </c>
      <c r="F70" s="9">
        <f t="shared" ref="F70:G70" si="15">SUM(F66:F69)</f>
        <v>1229967</v>
      </c>
      <c r="G70" s="9">
        <f t="shared" si="15"/>
        <v>1230179</v>
      </c>
      <c r="H70" s="8"/>
    </row>
    <row r="71" spans="1:8" ht="45" x14ac:dyDescent="0.25">
      <c r="A71" s="28" t="s">
        <v>41</v>
      </c>
      <c r="B71" s="3" t="s">
        <v>42</v>
      </c>
      <c r="C71" s="15" t="s">
        <v>12</v>
      </c>
      <c r="D71" s="4" t="s">
        <v>13</v>
      </c>
      <c r="E71" s="5">
        <f>E76+E81</f>
        <v>0</v>
      </c>
      <c r="F71" s="5">
        <f t="shared" ref="F71:G71" si="16">F76</f>
        <v>0</v>
      </c>
      <c r="G71" s="5">
        <f t="shared" si="16"/>
        <v>0</v>
      </c>
      <c r="H71" s="4"/>
    </row>
    <row r="72" spans="1:8" ht="45" x14ac:dyDescent="0.25">
      <c r="A72" s="25" t="s">
        <v>0</v>
      </c>
      <c r="B72" s="6" t="s">
        <v>0</v>
      </c>
      <c r="C72" s="15"/>
      <c r="D72" s="4" t="s">
        <v>14</v>
      </c>
      <c r="E72" s="5">
        <f>E77+E82</f>
        <v>0</v>
      </c>
      <c r="F72" s="5">
        <f t="shared" ref="F72:G72" si="17">F77</f>
        <v>0</v>
      </c>
      <c r="G72" s="5">
        <f t="shared" si="17"/>
        <v>0</v>
      </c>
      <c r="H72" s="4"/>
    </row>
    <row r="73" spans="1:8" ht="45" x14ac:dyDescent="0.25">
      <c r="A73" s="25" t="s">
        <v>0</v>
      </c>
      <c r="B73" s="6" t="s">
        <v>0</v>
      </c>
      <c r="C73" s="15"/>
      <c r="D73" s="4" t="s">
        <v>15</v>
      </c>
      <c r="E73" s="5">
        <f>E78+E83</f>
        <v>1288390.07</v>
      </c>
      <c r="F73" s="5">
        <f>F83</f>
        <v>1325335</v>
      </c>
      <c r="G73" s="5">
        <f>G83</f>
        <v>1325335</v>
      </c>
      <c r="H73" s="4"/>
    </row>
    <row r="74" spans="1:8" ht="30" x14ac:dyDescent="0.25">
      <c r="A74" s="25" t="s">
        <v>0</v>
      </c>
      <c r="B74" s="6" t="s">
        <v>0</v>
      </c>
      <c r="C74" s="15"/>
      <c r="D74" s="4" t="s">
        <v>16</v>
      </c>
      <c r="E74" s="5">
        <f t="shared" ref="E74:G74" si="18">E79</f>
        <v>0</v>
      </c>
      <c r="F74" s="5">
        <f t="shared" si="18"/>
        <v>0</v>
      </c>
      <c r="G74" s="5">
        <f t="shared" si="18"/>
        <v>0</v>
      </c>
      <c r="H74" s="4"/>
    </row>
    <row r="75" spans="1:8" x14ac:dyDescent="0.25">
      <c r="A75" s="26" t="s">
        <v>0</v>
      </c>
      <c r="B75" s="7" t="s">
        <v>0</v>
      </c>
      <c r="C75" s="16"/>
      <c r="D75" s="8" t="s">
        <v>17</v>
      </c>
      <c r="E75" s="9">
        <f>SUM(E71:E74)</f>
        <v>1288390.07</v>
      </c>
      <c r="F75" s="9">
        <f t="shared" ref="F75:G75" si="19">SUM(F71:F74)</f>
        <v>1325335</v>
      </c>
      <c r="G75" s="9">
        <f t="shared" si="19"/>
        <v>1325335</v>
      </c>
      <c r="H75" s="8"/>
    </row>
    <row r="76" spans="1:8" ht="45" x14ac:dyDescent="0.25">
      <c r="A76" s="28" t="s">
        <v>44</v>
      </c>
      <c r="B76" s="3" t="s">
        <v>43</v>
      </c>
      <c r="C76" s="15" t="s">
        <v>12</v>
      </c>
      <c r="D76" s="4" t="s">
        <v>13</v>
      </c>
      <c r="E76" s="5">
        <v>0</v>
      </c>
      <c r="F76" s="5">
        <v>0</v>
      </c>
      <c r="G76" s="5">
        <v>0</v>
      </c>
      <c r="H76" s="4"/>
    </row>
    <row r="77" spans="1:8" ht="45" x14ac:dyDescent="0.25">
      <c r="A77" s="25" t="s">
        <v>0</v>
      </c>
      <c r="B77" s="6" t="s">
        <v>0</v>
      </c>
      <c r="C77" s="15"/>
      <c r="D77" s="4" t="s">
        <v>14</v>
      </c>
      <c r="E77" s="5">
        <v>0</v>
      </c>
      <c r="F77" s="5">
        <v>0</v>
      </c>
      <c r="G77" s="5">
        <v>0</v>
      </c>
      <c r="H77" s="4"/>
    </row>
    <row r="78" spans="1:8" ht="45" x14ac:dyDescent="0.25">
      <c r="A78" s="25" t="s">
        <v>0</v>
      </c>
      <c r="B78" s="6" t="s">
        <v>0</v>
      </c>
      <c r="C78" s="15"/>
      <c r="D78" s="4" t="s">
        <v>15</v>
      </c>
      <c r="E78" s="5">
        <v>897807</v>
      </c>
      <c r="F78" s="5">
        <v>0</v>
      </c>
      <c r="G78" s="5">
        <v>0</v>
      </c>
      <c r="H78" s="4"/>
    </row>
    <row r="79" spans="1:8" ht="30" x14ac:dyDescent="0.25">
      <c r="A79" s="25" t="s">
        <v>0</v>
      </c>
      <c r="B79" s="6" t="s">
        <v>0</v>
      </c>
      <c r="C79" s="15"/>
      <c r="D79" s="4" t="s">
        <v>16</v>
      </c>
      <c r="E79" s="5">
        <v>0</v>
      </c>
      <c r="F79" s="5">
        <v>0</v>
      </c>
      <c r="G79" s="5">
        <v>0</v>
      </c>
      <c r="H79" s="4"/>
    </row>
    <row r="80" spans="1:8" x14ac:dyDescent="0.25">
      <c r="A80" s="26" t="s">
        <v>0</v>
      </c>
      <c r="B80" s="7" t="s">
        <v>0</v>
      </c>
      <c r="C80" s="16"/>
      <c r="D80" s="8" t="s">
        <v>17</v>
      </c>
      <c r="E80" s="9">
        <f>SUM(E76:E79)</f>
        <v>897807</v>
      </c>
      <c r="F80" s="9">
        <f t="shared" ref="F80:G80" si="20">SUM(F76:F79)</f>
        <v>0</v>
      </c>
      <c r="G80" s="9">
        <f t="shared" si="20"/>
        <v>0</v>
      </c>
      <c r="H80" s="8"/>
    </row>
    <row r="81" spans="1:10" ht="51" x14ac:dyDescent="0.25">
      <c r="A81" s="28" t="s">
        <v>83</v>
      </c>
      <c r="B81" s="3" t="s">
        <v>38</v>
      </c>
      <c r="C81" s="15" t="s">
        <v>12</v>
      </c>
      <c r="D81" s="4" t="s">
        <v>13</v>
      </c>
      <c r="E81" s="5">
        <v>0</v>
      </c>
      <c r="F81" s="5">
        <v>0</v>
      </c>
      <c r="G81" s="5">
        <v>0</v>
      </c>
      <c r="H81" s="4"/>
    </row>
    <row r="82" spans="1:10" ht="45" x14ac:dyDescent="0.25">
      <c r="A82" s="25" t="s">
        <v>0</v>
      </c>
      <c r="B82" s="6" t="s">
        <v>0</v>
      </c>
      <c r="C82" s="15"/>
      <c r="D82" s="4" t="s">
        <v>14</v>
      </c>
      <c r="E82" s="5">
        <v>0</v>
      </c>
      <c r="F82" s="5">
        <v>0</v>
      </c>
      <c r="G82" s="5">
        <v>0</v>
      </c>
      <c r="H82" s="4"/>
    </row>
    <row r="83" spans="1:10" ht="45" x14ac:dyDescent="0.25">
      <c r="A83" s="25" t="s">
        <v>0</v>
      </c>
      <c r="B83" s="6" t="s">
        <v>0</v>
      </c>
      <c r="C83" s="15"/>
      <c r="D83" s="4" t="s">
        <v>15</v>
      </c>
      <c r="E83" s="5">
        <v>390583.07</v>
      </c>
      <c r="F83" s="5">
        <v>1325335</v>
      </c>
      <c r="G83" s="5">
        <v>1325335</v>
      </c>
      <c r="H83" s="4"/>
    </row>
    <row r="84" spans="1:10" ht="30" x14ac:dyDescent="0.25">
      <c r="A84" s="25" t="s">
        <v>0</v>
      </c>
      <c r="B84" s="6" t="s">
        <v>0</v>
      </c>
      <c r="C84" s="15"/>
      <c r="D84" s="4" t="s">
        <v>16</v>
      </c>
      <c r="E84" s="5">
        <v>0</v>
      </c>
      <c r="F84" s="5">
        <v>0</v>
      </c>
      <c r="G84" s="5">
        <v>0</v>
      </c>
      <c r="H84" s="4"/>
    </row>
    <row r="85" spans="1:10" x14ac:dyDescent="0.25">
      <c r="A85" s="26" t="s">
        <v>0</v>
      </c>
      <c r="B85" s="7" t="s">
        <v>0</v>
      </c>
      <c r="C85" s="16"/>
      <c r="D85" s="8" t="s">
        <v>17</v>
      </c>
      <c r="E85" s="9">
        <f>SUM(E81:E84)</f>
        <v>390583.07</v>
      </c>
      <c r="F85" s="9">
        <f t="shared" ref="F85:G85" si="21">SUM(F81:F84)</f>
        <v>1325335</v>
      </c>
      <c r="G85" s="9">
        <f t="shared" si="21"/>
        <v>1325335</v>
      </c>
      <c r="H85" s="8"/>
    </row>
    <row r="86" spans="1:10" ht="45" x14ac:dyDescent="0.25">
      <c r="A86" s="28" t="s">
        <v>45</v>
      </c>
      <c r="B86" s="3" t="s">
        <v>46</v>
      </c>
      <c r="C86" s="15" t="s">
        <v>12</v>
      </c>
      <c r="D86" s="4" t="s">
        <v>13</v>
      </c>
      <c r="E86" s="5">
        <f>E91+E96+E101+E106+E111+E116+E121+E126+E131+E136</f>
        <v>187200</v>
      </c>
      <c r="F86" s="5">
        <f t="shared" ref="F86:G86" si="22">F91+F96+F101+F106+F111+F116+F121+F126+F131+F136</f>
        <v>187200</v>
      </c>
      <c r="G86" s="5">
        <f t="shared" si="22"/>
        <v>187200</v>
      </c>
      <c r="H86" s="4"/>
    </row>
    <row r="87" spans="1:10" ht="45" x14ac:dyDescent="0.25">
      <c r="A87" s="25" t="s">
        <v>0</v>
      </c>
      <c r="B87" s="6" t="s">
        <v>0</v>
      </c>
      <c r="C87" s="15"/>
      <c r="D87" s="4" t="s">
        <v>14</v>
      </c>
      <c r="E87" s="5">
        <f t="shared" ref="E87" si="23">E92+E97+E102+E107+E112+E117+E122+E127+E132+E137</f>
        <v>0</v>
      </c>
      <c r="F87" s="5">
        <f t="shared" ref="F87:G88" si="24">F92+F97+F102+F107+F112+F117+F122+F127+F132+F137</f>
        <v>0</v>
      </c>
      <c r="G87" s="5">
        <f t="shared" si="24"/>
        <v>0</v>
      </c>
      <c r="H87" s="4"/>
    </row>
    <row r="88" spans="1:10" ht="45" x14ac:dyDescent="0.25">
      <c r="A88" s="25" t="s">
        <v>0</v>
      </c>
      <c r="B88" s="6" t="s">
        <v>0</v>
      </c>
      <c r="C88" s="15"/>
      <c r="D88" s="4" t="s">
        <v>15</v>
      </c>
      <c r="E88" s="5">
        <f>E93+E98+E103+E108+E113+E118+E123+E128+E133+E138</f>
        <v>2124187.13</v>
      </c>
      <c r="F88" s="5">
        <f t="shared" si="24"/>
        <v>1292830</v>
      </c>
      <c r="G88" s="5">
        <f t="shared" si="24"/>
        <v>1292830</v>
      </c>
      <c r="H88" s="4"/>
    </row>
    <row r="89" spans="1:10" ht="30" x14ac:dyDescent="0.25">
      <c r="A89" s="25" t="s">
        <v>0</v>
      </c>
      <c r="B89" s="6" t="s">
        <v>0</v>
      </c>
      <c r="C89" s="15"/>
      <c r="D89" s="4" t="s">
        <v>16</v>
      </c>
      <c r="E89" s="5">
        <f t="shared" ref="E89:G89" si="25">E94+E99+E104+E109+E114+E119+E124+E129+E134+E139</f>
        <v>0</v>
      </c>
      <c r="F89" s="5">
        <f t="shared" si="25"/>
        <v>0</v>
      </c>
      <c r="G89" s="5">
        <f t="shared" si="25"/>
        <v>0</v>
      </c>
      <c r="H89" s="4"/>
    </row>
    <row r="90" spans="1:10" x14ac:dyDescent="0.25">
      <c r="A90" s="26" t="s">
        <v>0</v>
      </c>
      <c r="B90" s="7" t="s">
        <v>0</v>
      </c>
      <c r="C90" s="16"/>
      <c r="D90" s="8" t="s">
        <v>17</v>
      </c>
      <c r="E90" s="9">
        <f>SUM(E86:E89)</f>
        <v>2311387.13</v>
      </c>
      <c r="F90" s="9">
        <f t="shared" ref="F90:G90" si="26">SUM(F86:F89)</f>
        <v>1480030</v>
      </c>
      <c r="G90" s="9">
        <f t="shared" si="26"/>
        <v>1480030</v>
      </c>
      <c r="H90" s="8"/>
    </row>
    <row r="91" spans="1:10" ht="45" x14ac:dyDescent="0.25">
      <c r="A91" s="28" t="s">
        <v>47</v>
      </c>
      <c r="B91" s="3" t="s">
        <v>48</v>
      </c>
      <c r="C91" s="15" t="s">
        <v>12</v>
      </c>
      <c r="D91" s="4" t="s">
        <v>13</v>
      </c>
      <c r="E91" s="5">
        <v>187200</v>
      </c>
      <c r="F91" s="5">
        <v>187200</v>
      </c>
      <c r="G91" s="5">
        <v>187200</v>
      </c>
      <c r="H91" s="4"/>
    </row>
    <row r="92" spans="1:10" ht="45" x14ac:dyDescent="0.25">
      <c r="A92" s="25" t="s">
        <v>0</v>
      </c>
      <c r="B92" s="6" t="s">
        <v>0</v>
      </c>
      <c r="C92" s="15"/>
      <c r="D92" s="4" t="s">
        <v>14</v>
      </c>
      <c r="E92" s="5">
        <v>0</v>
      </c>
      <c r="F92" s="5">
        <v>0</v>
      </c>
      <c r="G92" s="5">
        <v>0</v>
      </c>
      <c r="H92" s="4"/>
    </row>
    <row r="93" spans="1:10" ht="45" x14ac:dyDescent="0.25">
      <c r="A93" s="25" t="s">
        <v>0</v>
      </c>
      <c r="B93" s="6" t="s">
        <v>0</v>
      </c>
      <c r="C93" s="15"/>
      <c r="D93" s="4" t="s">
        <v>15</v>
      </c>
      <c r="E93" s="5">
        <v>0</v>
      </c>
      <c r="F93" s="5">
        <v>0</v>
      </c>
      <c r="G93" s="5">
        <v>0</v>
      </c>
      <c r="H93" s="4"/>
    </row>
    <row r="94" spans="1:10" ht="30" x14ac:dyDescent="0.25">
      <c r="A94" s="25" t="s">
        <v>0</v>
      </c>
      <c r="B94" s="6" t="s">
        <v>0</v>
      </c>
      <c r="C94" s="15"/>
      <c r="D94" s="4" t="s">
        <v>16</v>
      </c>
      <c r="E94" s="5">
        <v>0</v>
      </c>
      <c r="F94" s="5">
        <v>0</v>
      </c>
      <c r="G94" s="5">
        <v>0</v>
      </c>
      <c r="H94" s="4"/>
    </row>
    <row r="95" spans="1:10" x14ac:dyDescent="0.25">
      <c r="A95" s="26" t="s">
        <v>0</v>
      </c>
      <c r="B95" s="7" t="s">
        <v>0</v>
      </c>
      <c r="C95" s="16"/>
      <c r="D95" s="8" t="s">
        <v>17</v>
      </c>
      <c r="E95" s="9">
        <f>SUM(E91:E94)</f>
        <v>187200</v>
      </c>
      <c r="F95" s="9">
        <f t="shared" ref="F95:G95" si="27">SUM(F91:F94)</f>
        <v>187200</v>
      </c>
      <c r="G95" s="9">
        <f t="shared" si="27"/>
        <v>187200</v>
      </c>
      <c r="H95" s="8"/>
    </row>
    <row r="96" spans="1:10" ht="45" x14ac:dyDescent="0.25">
      <c r="A96" s="28" t="s">
        <v>49</v>
      </c>
      <c r="B96" s="3" t="s">
        <v>50</v>
      </c>
      <c r="C96" s="15" t="s">
        <v>12</v>
      </c>
      <c r="D96" s="4" t="s">
        <v>13</v>
      </c>
      <c r="E96" s="5">
        <v>0</v>
      </c>
      <c r="F96" s="5">
        <v>0</v>
      </c>
      <c r="G96" s="5">
        <v>0</v>
      </c>
      <c r="H96" s="4"/>
      <c r="I96" s="2"/>
      <c r="J96" s="2"/>
    </row>
    <row r="97" spans="1:10" ht="45" x14ac:dyDescent="0.25">
      <c r="A97" s="25" t="s">
        <v>0</v>
      </c>
      <c r="B97" s="6" t="s">
        <v>0</v>
      </c>
      <c r="C97" s="15"/>
      <c r="D97" s="4" t="s">
        <v>14</v>
      </c>
      <c r="E97" s="5">
        <v>0</v>
      </c>
      <c r="F97" s="5">
        <v>0</v>
      </c>
      <c r="G97" s="5">
        <v>0</v>
      </c>
      <c r="H97" s="4"/>
      <c r="I97" s="2"/>
      <c r="J97" s="2"/>
    </row>
    <row r="98" spans="1:10" ht="45" x14ac:dyDescent="0.25">
      <c r="A98" s="25" t="s">
        <v>0</v>
      </c>
      <c r="B98" s="6" t="s">
        <v>0</v>
      </c>
      <c r="C98" s="15"/>
      <c r="D98" s="4" t="s">
        <v>15</v>
      </c>
      <c r="E98" s="5">
        <v>80320</v>
      </c>
      <c r="F98" s="5">
        <v>80320</v>
      </c>
      <c r="G98" s="5">
        <v>80320</v>
      </c>
      <c r="H98" s="4"/>
      <c r="I98" s="2"/>
      <c r="J98" s="2"/>
    </row>
    <row r="99" spans="1:10" ht="30" x14ac:dyDescent="0.25">
      <c r="A99" s="25" t="s">
        <v>0</v>
      </c>
      <c r="B99" s="6" t="s">
        <v>0</v>
      </c>
      <c r="C99" s="15"/>
      <c r="D99" s="4" t="s">
        <v>16</v>
      </c>
      <c r="E99" s="5">
        <v>0</v>
      </c>
      <c r="F99" s="5">
        <v>0</v>
      </c>
      <c r="G99" s="5">
        <v>0</v>
      </c>
      <c r="H99" s="4"/>
      <c r="I99" s="2"/>
      <c r="J99" s="2"/>
    </row>
    <row r="100" spans="1:10" x14ac:dyDescent="0.25">
      <c r="A100" s="26" t="s">
        <v>0</v>
      </c>
      <c r="B100" s="7" t="s">
        <v>0</v>
      </c>
      <c r="C100" s="16"/>
      <c r="D100" s="8" t="s">
        <v>17</v>
      </c>
      <c r="E100" s="9">
        <f>SUM(E96:E99)</f>
        <v>80320</v>
      </c>
      <c r="F100" s="9">
        <f t="shared" ref="F100:G100" si="28">SUM(F96:F99)</f>
        <v>80320</v>
      </c>
      <c r="G100" s="9">
        <f t="shared" si="28"/>
        <v>80320</v>
      </c>
      <c r="H100" s="8"/>
      <c r="I100" s="2"/>
      <c r="J100" s="2"/>
    </row>
    <row r="101" spans="1:10" ht="45" x14ac:dyDescent="0.25">
      <c r="A101" s="28" t="s">
        <v>51</v>
      </c>
      <c r="B101" s="3" t="s">
        <v>52</v>
      </c>
      <c r="C101" s="15" t="s">
        <v>12</v>
      </c>
      <c r="D101" s="4" t="s">
        <v>13</v>
      </c>
      <c r="E101" s="5">
        <v>0</v>
      </c>
      <c r="F101" s="5">
        <v>0</v>
      </c>
      <c r="G101" s="5">
        <v>0</v>
      </c>
      <c r="H101" s="4"/>
    </row>
    <row r="102" spans="1:10" ht="45" x14ac:dyDescent="0.25">
      <c r="A102" s="25" t="s">
        <v>0</v>
      </c>
      <c r="B102" s="6" t="s">
        <v>0</v>
      </c>
      <c r="C102" s="15"/>
      <c r="D102" s="4" t="s">
        <v>14</v>
      </c>
      <c r="E102" s="5">
        <v>0</v>
      </c>
      <c r="F102" s="5">
        <v>0</v>
      </c>
      <c r="G102" s="5">
        <v>0</v>
      </c>
      <c r="H102" s="4"/>
    </row>
    <row r="103" spans="1:10" ht="45" x14ac:dyDescent="0.25">
      <c r="A103" s="25" t="s">
        <v>0</v>
      </c>
      <c r="B103" s="6" t="s">
        <v>0</v>
      </c>
      <c r="C103" s="15"/>
      <c r="D103" s="4" t="s">
        <v>15</v>
      </c>
      <c r="E103" s="5">
        <v>5460</v>
      </c>
      <c r="F103" s="5">
        <v>5460</v>
      </c>
      <c r="G103" s="5">
        <v>5460</v>
      </c>
      <c r="H103" s="4"/>
    </row>
    <row r="104" spans="1:10" ht="30" x14ac:dyDescent="0.25">
      <c r="A104" s="25" t="s">
        <v>0</v>
      </c>
      <c r="B104" s="6" t="s">
        <v>0</v>
      </c>
      <c r="C104" s="15"/>
      <c r="D104" s="4" t="s">
        <v>16</v>
      </c>
      <c r="E104" s="5">
        <v>0</v>
      </c>
      <c r="F104" s="5">
        <v>0</v>
      </c>
      <c r="G104" s="5">
        <v>0</v>
      </c>
      <c r="H104" s="4"/>
    </row>
    <row r="105" spans="1:10" x14ac:dyDescent="0.25">
      <c r="A105" s="26" t="s">
        <v>0</v>
      </c>
      <c r="B105" s="7" t="s">
        <v>0</v>
      </c>
      <c r="C105" s="16"/>
      <c r="D105" s="8" t="s">
        <v>17</v>
      </c>
      <c r="E105" s="9">
        <f>SUM(E101:E104)</f>
        <v>5460</v>
      </c>
      <c r="F105" s="9">
        <f t="shared" ref="F105:G105" si="29">SUM(F101:F104)</f>
        <v>5460</v>
      </c>
      <c r="G105" s="9">
        <f t="shared" si="29"/>
        <v>5460</v>
      </c>
      <c r="H105" s="8"/>
    </row>
    <row r="106" spans="1:10" ht="45" x14ac:dyDescent="0.25">
      <c r="A106" s="28" t="s">
        <v>53</v>
      </c>
      <c r="B106" s="3" t="s">
        <v>54</v>
      </c>
      <c r="C106" s="15" t="s">
        <v>12</v>
      </c>
      <c r="D106" s="4" t="s">
        <v>13</v>
      </c>
      <c r="E106" s="5">
        <v>0</v>
      </c>
      <c r="F106" s="5">
        <v>0</v>
      </c>
      <c r="G106" s="5">
        <v>0</v>
      </c>
      <c r="H106" s="4"/>
    </row>
    <row r="107" spans="1:10" ht="45" x14ac:dyDescent="0.25">
      <c r="A107" s="25" t="s">
        <v>0</v>
      </c>
      <c r="B107" s="6" t="s">
        <v>0</v>
      </c>
      <c r="C107" s="15"/>
      <c r="D107" s="4" t="s">
        <v>14</v>
      </c>
      <c r="E107" s="5">
        <v>0</v>
      </c>
      <c r="F107" s="5">
        <v>0</v>
      </c>
      <c r="G107" s="5">
        <v>0</v>
      </c>
      <c r="H107" s="4"/>
    </row>
    <row r="108" spans="1:10" ht="45" x14ac:dyDescent="0.25">
      <c r="A108" s="25" t="s">
        <v>0</v>
      </c>
      <c r="B108" s="6" t="s">
        <v>0</v>
      </c>
      <c r="C108" s="15"/>
      <c r="D108" s="4" t="s">
        <v>15</v>
      </c>
      <c r="E108" s="5">
        <v>10500</v>
      </c>
      <c r="F108" s="5">
        <v>10500</v>
      </c>
      <c r="G108" s="5">
        <v>10500</v>
      </c>
      <c r="H108" s="4"/>
    </row>
    <row r="109" spans="1:10" ht="30" x14ac:dyDescent="0.25">
      <c r="A109" s="25" t="s">
        <v>0</v>
      </c>
      <c r="B109" s="6" t="s">
        <v>0</v>
      </c>
      <c r="C109" s="15"/>
      <c r="D109" s="4" t="s">
        <v>16</v>
      </c>
      <c r="E109" s="5">
        <v>0</v>
      </c>
      <c r="F109" s="5">
        <v>0</v>
      </c>
      <c r="G109" s="5">
        <v>0</v>
      </c>
      <c r="H109" s="4"/>
    </row>
    <row r="110" spans="1:10" x14ac:dyDescent="0.25">
      <c r="A110" s="26" t="s">
        <v>0</v>
      </c>
      <c r="B110" s="7" t="s">
        <v>0</v>
      </c>
      <c r="C110" s="16"/>
      <c r="D110" s="8" t="s">
        <v>17</v>
      </c>
      <c r="E110" s="9">
        <f>SUM(E106:E109)</f>
        <v>10500</v>
      </c>
      <c r="F110" s="9">
        <f t="shared" ref="F110:G110" si="30">SUM(F106:F109)</f>
        <v>10500</v>
      </c>
      <c r="G110" s="9">
        <f t="shared" si="30"/>
        <v>10500</v>
      </c>
      <c r="H110" s="8"/>
    </row>
    <row r="111" spans="1:10" ht="51" x14ac:dyDescent="0.25">
      <c r="A111" s="28" t="s">
        <v>55</v>
      </c>
      <c r="B111" s="3" t="s">
        <v>56</v>
      </c>
      <c r="C111" s="15" t="s">
        <v>12</v>
      </c>
      <c r="D111" s="4" t="s">
        <v>13</v>
      </c>
      <c r="E111" s="5">
        <v>0</v>
      </c>
      <c r="F111" s="5">
        <v>0</v>
      </c>
      <c r="G111" s="5">
        <v>0</v>
      </c>
      <c r="H111" s="4"/>
    </row>
    <row r="112" spans="1:10" ht="45" x14ac:dyDescent="0.25">
      <c r="A112" s="25" t="s">
        <v>0</v>
      </c>
      <c r="B112" s="6" t="s">
        <v>0</v>
      </c>
      <c r="C112" s="15"/>
      <c r="D112" s="4" t="s">
        <v>14</v>
      </c>
      <c r="E112" s="5">
        <v>0</v>
      </c>
      <c r="F112" s="5">
        <v>0</v>
      </c>
      <c r="G112" s="5">
        <v>0</v>
      </c>
      <c r="H112" s="4"/>
    </row>
    <row r="113" spans="1:8" ht="45" x14ac:dyDescent="0.25">
      <c r="A113" s="25" t="s">
        <v>0</v>
      </c>
      <c r="B113" s="6" t="s">
        <v>0</v>
      </c>
      <c r="C113" s="15"/>
      <c r="D113" s="4" t="s">
        <v>15</v>
      </c>
      <c r="E113" s="5">
        <v>20000</v>
      </c>
      <c r="F113" s="5">
        <v>20000</v>
      </c>
      <c r="G113" s="5">
        <v>20000</v>
      </c>
      <c r="H113" s="4"/>
    </row>
    <row r="114" spans="1:8" ht="30" x14ac:dyDescent="0.25">
      <c r="A114" s="25" t="s">
        <v>0</v>
      </c>
      <c r="B114" s="6" t="s">
        <v>0</v>
      </c>
      <c r="C114" s="15"/>
      <c r="D114" s="4" t="s">
        <v>16</v>
      </c>
      <c r="E114" s="5">
        <v>0</v>
      </c>
      <c r="F114" s="5">
        <v>0</v>
      </c>
      <c r="G114" s="5">
        <v>0</v>
      </c>
      <c r="H114" s="4"/>
    </row>
    <row r="115" spans="1:8" x14ac:dyDescent="0.25">
      <c r="A115" s="26" t="s">
        <v>0</v>
      </c>
      <c r="B115" s="7" t="s">
        <v>0</v>
      </c>
      <c r="C115" s="16"/>
      <c r="D115" s="8" t="s">
        <v>17</v>
      </c>
      <c r="E115" s="9">
        <f>SUM(E111:E114)</f>
        <v>20000</v>
      </c>
      <c r="F115" s="9">
        <f t="shared" ref="F115:G115" si="31">SUM(F111:F114)</f>
        <v>20000</v>
      </c>
      <c r="G115" s="9">
        <f t="shared" si="31"/>
        <v>20000</v>
      </c>
      <c r="H115" s="8"/>
    </row>
    <row r="116" spans="1:8" ht="45" x14ac:dyDescent="0.25">
      <c r="A116" s="28" t="s">
        <v>57</v>
      </c>
      <c r="B116" s="3" t="s">
        <v>58</v>
      </c>
      <c r="C116" s="15" t="s">
        <v>12</v>
      </c>
      <c r="D116" s="4" t="s">
        <v>13</v>
      </c>
      <c r="E116" s="5">
        <v>0</v>
      </c>
      <c r="F116" s="5">
        <v>0</v>
      </c>
      <c r="G116" s="5">
        <v>0</v>
      </c>
      <c r="H116" s="4"/>
    </row>
    <row r="117" spans="1:8" ht="45" x14ac:dyDescent="0.25">
      <c r="A117" s="25" t="s">
        <v>0</v>
      </c>
      <c r="B117" s="6" t="s">
        <v>0</v>
      </c>
      <c r="C117" s="15"/>
      <c r="D117" s="4" t="s">
        <v>14</v>
      </c>
      <c r="E117" s="5">
        <v>0</v>
      </c>
      <c r="F117" s="5">
        <v>0</v>
      </c>
      <c r="G117" s="5">
        <v>0</v>
      </c>
      <c r="H117" s="4"/>
    </row>
    <row r="118" spans="1:8" ht="45" x14ac:dyDescent="0.25">
      <c r="A118" s="25" t="s">
        <v>0</v>
      </c>
      <c r="B118" s="6" t="s">
        <v>0</v>
      </c>
      <c r="C118" s="15"/>
      <c r="D118" s="4" t="s">
        <v>15</v>
      </c>
      <c r="E118" s="5">
        <f>20000+54500</f>
        <v>74500</v>
      </c>
      <c r="F118" s="5">
        <v>20000</v>
      </c>
      <c r="G118" s="5">
        <v>20000</v>
      </c>
      <c r="H118" s="4"/>
    </row>
    <row r="119" spans="1:8" ht="30" x14ac:dyDescent="0.25">
      <c r="A119" s="25" t="s">
        <v>0</v>
      </c>
      <c r="B119" s="6" t="s">
        <v>0</v>
      </c>
      <c r="C119" s="15"/>
      <c r="D119" s="4" t="s">
        <v>16</v>
      </c>
      <c r="E119" s="5">
        <v>0</v>
      </c>
      <c r="F119" s="5">
        <v>0</v>
      </c>
      <c r="G119" s="5">
        <v>0</v>
      </c>
      <c r="H119" s="4"/>
    </row>
    <row r="120" spans="1:8" x14ac:dyDescent="0.25">
      <c r="A120" s="26" t="s">
        <v>0</v>
      </c>
      <c r="B120" s="7" t="s">
        <v>0</v>
      </c>
      <c r="C120" s="16"/>
      <c r="D120" s="8" t="s">
        <v>17</v>
      </c>
      <c r="E120" s="9">
        <f>SUM(E116:E119)</f>
        <v>74500</v>
      </c>
      <c r="F120" s="9">
        <f t="shared" ref="F120:G120" si="32">SUM(F116:F119)</f>
        <v>20000</v>
      </c>
      <c r="G120" s="9">
        <f t="shared" si="32"/>
        <v>20000</v>
      </c>
      <c r="H120" s="8"/>
    </row>
    <row r="121" spans="1:8" ht="45" x14ac:dyDescent="0.25">
      <c r="A121" s="28" t="s">
        <v>59</v>
      </c>
      <c r="B121" s="3" t="s">
        <v>60</v>
      </c>
      <c r="C121" s="15" t="s">
        <v>12</v>
      </c>
      <c r="D121" s="4" t="s">
        <v>13</v>
      </c>
      <c r="E121" s="5">
        <v>0</v>
      </c>
      <c r="F121" s="5">
        <v>0</v>
      </c>
      <c r="G121" s="5">
        <v>0</v>
      </c>
      <c r="H121" s="4"/>
    </row>
    <row r="122" spans="1:8" ht="45" x14ac:dyDescent="0.25">
      <c r="A122" s="25" t="s">
        <v>0</v>
      </c>
      <c r="B122" s="6" t="s">
        <v>0</v>
      </c>
      <c r="C122" s="15"/>
      <c r="D122" s="4" t="s">
        <v>14</v>
      </c>
      <c r="E122" s="5">
        <v>0</v>
      </c>
      <c r="F122" s="5">
        <v>0</v>
      </c>
      <c r="G122" s="5">
        <v>0</v>
      </c>
      <c r="H122" s="4"/>
    </row>
    <row r="123" spans="1:8" ht="45" x14ac:dyDescent="0.25">
      <c r="A123" s="25" t="s">
        <v>0</v>
      </c>
      <c r="B123" s="6" t="s">
        <v>0</v>
      </c>
      <c r="C123" s="15"/>
      <c r="D123" s="4" t="s">
        <v>15</v>
      </c>
      <c r="E123" s="5">
        <f>912752.13-200000</f>
        <v>712752.13</v>
      </c>
      <c r="F123" s="5">
        <v>954500</v>
      </c>
      <c r="G123" s="5">
        <v>954500</v>
      </c>
      <c r="H123" s="4"/>
    </row>
    <row r="124" spans="1:8" ht="30" x14ac:dyDescent="0.25">
      <c r="A124" s="25" t="s">
        <v>0</v>
      </c>
      <c r="B124" s="6" t="s">
        <v>0</v>
      </c>
      <c r="C124" s="15"/>
      <c r="D124" s="4" t="s">
        <v>16</v>
      </c>
      <c r="E124" s="5">
        <v>0</v>
      </c>
      <c r="F124" s="5">
        <v>0</v>
      </c>
      <c r="G124" s="5">
        <v>0</v>
      </c>
      <c r="H124" s="4"/>
    </row>
    <row r="125" spans="1:8" x14ac:dyDescent="0.25">
      <c r="A125" s="26" t="s">
        <v>0</v>
      </c>
      <c r="B125" s="7" t="s">
        <v>0</v>
      </c>
      <c r="C125" s="16"/>
      <c r="D125" s="8" t="s">
        <v>17</v>
      </c>
      <c r="E125" s="9">
        <f>SUM(E121:E124)</f>
        <v>712752.13</v>
      </c>
      <c r="F125" s="9">
        <f t="shared" ref="F125:G125" si="33">SUM(F121:F124)</f>
        <v>954500</v>
      </c>
      <c r="G125" s="9">
        <f t="shared" si="33"/>
        <v>954500</v>
      </c>
      <c r="H125" s="8"/>
    </row>
    <row r="126" spans="1:8" ht="45" x14ac:dyDescent="0.25">
      <c r="A126" s="28" t="s">
        <v>61</v>
      </c>
      <c r="B126" s="3" t="s">
        <v>62</v>
      </c>
      <c r="C126" s="15" t="s">
        <v>12</v>
      </c>
      <c r="D126" s="4" t="s">
        <v>13</v>
      </c>
      <c r="E126" s="5">
        <v>0</v>
      </c>
      <c r="F126" s="5">
        <v>0</v>
      </c>
      <c r="G126" s="5">
        <v>0</v>
      </c>
      <c r="H126" s="4"/>
    </row>
    <row r="127" spans="1:8" ht="45" x14ac:dyDescent="0.25">
      <c r="A127" s="25" t="s">
        <v>0</v>
      </c>
      <c r="B127" s="6" t="s">
        <v>0</v>
      </c>
      <c r="C127" s="15"/>
      <c r="D127" s="4" t="s">
        <v>14</v>
      </c>
      <c r="E127" s="5">
        <v>0</v>
      </c>
      <c r="F127" s="5">
        <v>0</v>
      </c>
      <c r="G127" s="5">
        <v>0</v>
      </c>
      <c r="H127" s="4"/>
    </row>
    <row r="128" spans="1:8" ht="45" x14ac:dyDescent="0.25">
      <c r="A128" s="25" t="s">
        <v>0</v>
      </c>
      <c r="B128" s="6" t="s">
        <v>0</v>
      </c>
      <c r="C128" s="15"/>
      <c r="D128" s="4" t="s">
        <v>15</v>
      </c>
      <c r="E128" s="5">
        <v>120000</v>
      </c>
      <c r="F128" s="5">
        <v>120000</v>
      </c>
      <c r="G128" s="5">
        <v>120000</v>
      </c>
      <c r="H128" s="4"/>
    </row>
    <row r="129" spans="1:8" ht="30" x14ac:dyDescent="0.25">
      <c r="A129" s="25" t="s">
        <v>0</v>
      </c>
      <c r="B129" s="6" t="s">
        <v>0</v>
      </c>
      <c r="C129" s="15"/>
      <c r="D129" s="4" t="s">
        <v>16</v>
      </c>
      <c r="E129" s="5">
        <v>0</v>
      </c>
      <c r="F129" s="5">
        <v>0</v>
      </c>
      <c r="G129" s="5">
        <v>0</v>
      </c>
      <c r="H129" s="4"/>
    </row>
    <row r="130" spans="1:8" x14ac:dyDescent="0.25">
      <c r="A130" s="26" t="s">
        <v>0</v>
      </c>
      <c r="B130" s="7" t="s">
        <v>0</v>
      </c>
      <c r="C130" s="16"/>
      <c r="D130" s="8" t="s">
        <v>17</v>
      </c>
      <c r="E130" s="9">
        <f>SUM(E126:E129)</f>
        <v>120000</v>
      </c>
      <c r="F130" s="9">
        <f t="shared" ref="F130:G130" si="34">SUM(F126:F129)</f>
        <v>120000</v>
      </c>
      <c r="G130" s="9">
        <f t="shared" si="34"/>
        <v>120000</v>
      </c>
      <c r="H130" s="8"/>
    </row>
    <row r="131" spans="1:8" ht="45" x14ac:dyDescent="0.25">
      <c r="A131" s="28" t="s">
        <v>63</v>
      </c>
      <c r="B131" s="3" t="s">
        <v>64</v>
      </c>
      <c r="C131" s="15" t="s">
        <v>12</v>
      </c>
      <c r="D131" s="4" t="s">
        <v>13</v>
      </c>
      <c r="E131" s="5">
        <v>0</v>
      </c>
      <c r="F131" s="5">
        <v>0</v>
      </c>
      <c r="G131" s="5">
        <v>0</v>
      </c>
      <c r="H131" s="4"/>
    </row>
    <row r="132" spans="1:8" ht="45" x14ac:dyDescent="0.25">
      <c r="A132" s="25" t="s">
        <v>0</v>
      </c>
      <c r="B132" s="6" t="s">
        <v>0</v>
      </c>
      <c r="C132" s="15"/>
      <c r="D132" s="4" t="s">
        <v>14</v>
      </c>
      <c r="E132" s="5">
        <v>0</v>
      </c>
      <c r="F132" s="5">
        <v>0</v>
      </c>
      <c r="G132" s="5">
        <v>0</v>
      </c>
      <c r="H132" s="4"/>
    </row>
    <row r="133" spans="1:8" ht="45" x14ac:dyDescent="0.25">
      <c r="A133" s="25" t="s">
        <v>0</v>
      </c>
      <c r="B133" s="6" t="s">
        <v>0</v>
      </c>
      <c r="C133" s="15"/>
      <c r="D133" s="4" t="s">
        <v>15</v>
      </c>
      <c r="E133" s="5">
        <f>612942+465663</f>
        <v>1078605</v>
      </c>
      <c r="F133" s="5">
        <v>60000</v>
      </c>
      <c r="G133" s="5">
        <v>60000</v>
      </c>
      <c r="H133" s="4"/>
    </row>
    <row r="134" spans="1:8" ht="30" x14ac:dyDescent="0.25">
      <c r="A134" s="25" t="s">
        <v>0</v>
      </c>
      <c r="B134" s="6" t="s">
        <v>0</v>
      </c>
      <c r="C134" s="15"/>
      <c r="D134" s="4" t="s">
        <v>16</v>
      </c>
      <c r="E134" s="5">
        <v>0</v>
      </c>
      <c r="F134" s="5">
        <v>0</v>
      </c>
      <c r="G134" s="5">
        <v>0</v>
      </c>
      <c r="H134" s="4"/>
    </row>
    <row r="135" spans="1:8" x14ac:dyDescent="0.25">
      <c r="A135" s="26" t="s">
        <v>0</v>
      </c>
      <c r="B135" s="7" t="s">
        <v>0</v>
      </c>
      <c r="C135" s="16"/>
      <c r="D135" s="8" t="s">
        <v>17</v>
      </c>
      <c r="E135" s="9">
        <f>SUM(E131:E134)</f>
        <v>1078605</v>
      </c>
      <c r="F135" s="9">
        <f t="shared" ref="F135:G135" si="35">SUM(F131:F134)</f>
        <v>60000</v>
      </c>
      <c r="G135" s="9">
        <f t="shared" si="35"/>
        <v>60000</v>
      </c>
      <c r="H135" s="8"/>
    </row>
    <row r="136" spans="1:8" ht="45" x14ac:dyDescent="0.25">
      <c r="A136" s="28" t="s">
        <v>65</v>
      </c>
      <c r="B136" s="3" t="s">
        <v>66</v>
      </c>
      <c r="C136" s="15" t="s">
        <v>12</v>
      </c>
      <c r="D136" s="4" t="s">
        <v>13</v>
      </c>
      <c r="E136" s="5">
        <v>0</v>
      </c>
      <c r="F136" s="5">
        <v>0</v>
      </c>
      <c r="G136" s="5">
        <v>0</v>
      </c>
      <c r="H136" s="4"/>
    </row>
    <row r="137" spans="1:8" ht="45" x14ac:dyDescent="0.25">
      <c r="A137" s="25" t="s">
        <v>0</v>
      </c>
      <c r="B137" s="6" t="s">
        <v>0</v>
      </c>
      <c r="C137" s="15"/>
      <c r="D137" s="4" t="s">
        <v>14</v>
      </c>
      <c r="E137" s="5">
        <v>0</v>
      </c>
      <c r="F137" s="5">
        <v>0</v>
      </c>
      <c r="G137" s="5">
        <v>0</v>
      </c>
      <c r="H137" s="4"/>
    </row>
    <row r="138" spans="1:8" ht="45" x14ac:dyDescent="0.25">
      <c r="A138" s="25" t="s">
        <v>0</v>
      </c>
      <c r="B138" s="6" t="s">
        <v>0</v>
      </c>
      <c r="C138" s="15"/>
      <c r="D138" s="4" t="s">
        <v>15</v>
      </c>
      <c r="E138" s="5">
        <v>22050</v>
      </c>
      <c r="F138" s="5">
        <v>22050</v>
      </c>
      <c r="G138" s="5">
        <v>22050</v>
      </c>
      <c r="H138" s="4"/>
    </row>
    <row r="139" spans="1:8" ht="30" x14ac:dyDescent="0.25">
      <c r="A139" s="25" t="s">
        <v>0</v>
      </c>
      <c r="B139" s="6" t="s">
        <v>0</v>
      </c>
      <c r="C139" s="15"/>
      <c r="D139" s="4" t="s">
        <v>16</v>
      </c>
      <c r="E139" s="5">
        <v>0</v>
      </c>
      <c r="F139" s="5">
        <v>0</v>
      </c>
      <c r="G139" s="5">
        <v>0</v>
      </c>
      <c r="H139" s="4"/>
    </row>
    <row r="140" spans="1:8" x14ac:dyDescent="0.25">
      <c r="A140" s="26" t="s">
        <v>0</v>
      </c>
      <c r="B140" s="7" t="s">
        <v>0</v>
      </c>
      <c r="C140" s="16"/>
      <c r="D140" s="8" t="s">
        <v>17</v>
      </c>
      <c r="E140" s="9">
        <f>SUM(E136:E139)</f>
        <v>22050</v>
      </c>
      <c r="F140" s="9">
        <f t="shared" ref="F140:G140" si="36">SUM(F136:F139)</f>
        <v>22050</v>
      </c>
      <c r="G140" s="9">
        <f t="shared" si="36"/>
        <v>22050</v>
      </c>
      <c r="H140" s="8"/>
    </row>
    <row r="141" spans="1:8" ht="45" x14ac:dyDescent="0.25">
      <c r="A141" s="28" t="s">
        <v>67</v>
      </c>
      <c r="B141" s="3" t="s">
        <v>68</v>
      </c>
      <c r="C141" s="15" t="s">
        <v>12</v>
      </c>
      <c r="D141" s="4" t="s">
        <v>13</v>
      </c>
      <c r="E141" s="5">
        <f>E146+E151</f>
        <v>1824000</v>
      </c>
      <c r="F141" s="5">
        <f t="shared" ref="F141:G141" si="37">F151</f>
        <v>1824000</v>
      </c>
      <c r="G141" s="5">
        <f t="shared" si="37"/>
        <v>1824000</v>
      </c>
      <c r="H141" s="4"/>
    </row>
    <row r="142" spans="1:8" ht="45" x14ac:dyDescent="0.25">
      <c r="A142" s="25" t="s">
        <v>0</v>
      </c>
      <c r="B142" s="6" t="s">
        <v>0</v>
      </c>
      <c r="C142" s="15"/>
      <c r="D142" s="4" t="s">
        <v>14</v>
      </c>
      <c r="E142" s="5">
        <f>E147+E152</f>
        <v>0</v>
      </c>
      <c r="F142" s="5">
        <f t="shared" ref="F142:G144" si="38">F152</f>
        <v>0</v>
      </c>
      <c r="G142" s="5">
        <f t="shared" si="38"/>
        <v>0</v>
      </c>
      <c r="H142" s="4"/>
    </row>
    <row r="143" spans="1:8" ht="45" x14ac:dyDescent="0.25">
      <c r="A143" s="25" t="s">
        <v>0</v>
      </c>
      <c r="B143" s="6" t="s">
        <v>0</v>
      </c>
      <c r="C143" s="15"/>
      <c r="D143" s="4" t="s">
        <v>15</v>
      </c>
      <c r="E143" s="5">
        <f>E148+E153</f>
        <v>0</v>
      </c>
      <c r="F143" s="5">
        <f t="shared" si="38"/>
        <v>0</v>
      </c>
      <c r="G143" s="5">
        <f t="shared" si="38"/>
        <v>0</v>
      </c>
      <c r="H143" s="4"/>
    </row>
    <row r="144" spans="1:8" ht="30" x14ac:dyDescent="0.25">
      <c r="A144" s="25" t="s">
        <v>0</v>
      </c>
      <c r="B144" s="6" t="s">
        <v>0</v>
      </c>
      <c r="C144" s="15"/>
      <c r="D144" s="4" t="s">
        <v>16</v>
      </c>
      <c r="E144" s="5">
        <f>E149+E154</f>
        <v>0</v>
      </c>
      <c r="F144" s="5">
        <f t="shared" si="38"/>
        <v>0</v>
      </c>
      <c r="G144" s="5">
        <f t="shared" si="38"/>
        <v>0</v>
      </c>
      <c r="H144" s="4"/>
    </row>
    <row r="145" spans="1:8" ht="14.25" customHeight="1" x14ac:dyDescent="0.25">
      <c r="A145" s="26" t="s">
        <v>0</v>
      </c>
      <c r="B145" s="7" t="s">
        <v>0</v>
      </c>
      <c r="C145" s="16"/>
      <c r="D145" s="8" t="s">
        <v>17</v>
      </c>
      <c r="E145" s="9">
        <f>SUM(E141:E144)</f>
        <v>1824000</v>
      </c>
      <c r="F145" s="9">
        <f t="shared" ref="F145:G145" si="39">SUM(F141:F144)</f>
        <v>1824000</v>
      </c>
      <c r="G145" s="9">
        <f t="shared" si="39"/>
        <v>1824000</v>
      </c>
      <c r="H145" s="8"/>
    </row>
    <row r="146" spans="1:8" hidden="1" x14ac:dyDescent="0.25">
      <c r="A146" s="28"/>
      <c r="B146" s="3"/>
      <c r="C146" s="13"/>
      <c r="D146" s="4"/>
      <c r="E146" s="5"/>
      <c r="F146" s="5"/>
      <c r="G146" s="5"/>
      <c r="H146" s="4"/>
    </row>
    <row r="147" spans="1:8" hidden="1" x14ac:dyDescent="0.25">
      <c r="A147" s="25"/>
      <c r="B147" s="6"/>
      <c r="C147" s="13"/>
      <c r="D147" s="4"/>
      <c r="E147" s="5"/>
      <c r="F147" s="5"/>
      <c r="G147" s="5"/>
      <c r="H147" s="4"/>
    </row>
    <row r="148" spans="1:8" hidden="1" x14ac:dyDescent="0.25">
      <c r="A148" s="25"/>
      <c r="B148" s="6"/>
      <c r="C148" s="13"/>
      <c r="D148" s="4"/>
      <c r="E148" s="5"/>
      <c r="F148" s="5"/>
      <c r="G148" s="5"/>
      <c r="H148" s="4"/>
    </row>
    <row r="149" spans="1:8" hidden="1" x14ac:dyDescent="0.25">
      <c r="A149" s="25"/>
      <c r="B149" s="6"/>
      <c r="C149" s="13"/>
      <c r="D149" s="4"/>
      <c r="E149" s="5"/>
      <c r="F149" s="5"/>
      <c r="G149" s="5"/>
      <c r="H149" s="4"/>
    </row>
    <row r="150" spans="1:8" hidden="1" x14ac:dyDescent="0.25">
      <c r="A150" s="26" t="s">
        <v>0</v>
      </c>
      <c r="B150" s="7" t="s">
        <v>0</v>
      </c>
      <c r="C150" s="14"/>
      <c r="D150" s="8"/>
      <c r="E150" s="9"/>
      <c r="F150" s="9"/>
      <c r="G150" s="9"/>
      <c r="H150" s="8"/>
    </row>
    <row r="151" spans="1:8" ht="76.5" x14ac:dyDescent="0.25">
      <c r="A151" s="28" t="s">
        <v>81</v>
      </c>
      <c r="B151" s="3" t="s">
        <v>69</v>
      </c>
      <c r="C151" s="13" t="s">
        <v>12</v>
      </c>
      <c r="D151" s="4" t="s">
        <v>13</v>
      </c>
      <c r="E151" s="5">
        <v>1824000</v>
      </c>
      <c r="F151" s="5">
        <v>1824000</v>
      </c>
      <c r="G151" s="5">
        <v>1824000</v>
      </c>
      <c r="H151" s="4"/>
    </row>
    <row r="152" spans="1:8" ht="45" x14ac:dyDescent="0.25">
      <c r="A152" s="25" t="s">
        <v>0</v>
      </c>
      <c r="B152" s="6" t="s">
        <v>0</v>
      </c>
      <c r="C152" s="13"/>
      <c r="D152" s="4" t="s">
        <v>14</v>
      </c>
      <c r="E152" s="5">
        <v>0</v>
      </c>
      <c r="F152" s="5">
        <v>0</v>
      </c>
      <c r="G152" s="5">
        <v>0</v>
      </c>
      <c r="H152" s="4"/>
    </row>
    <row r="153" spans="1:8" ht="45" x14ac:dyDescent="0.25">
      <c r="A153" s="25" t="s">
        <v>0</v>
      </c>
      <c r="B153" s="6" t="s">
        <v>0</v>
      </c>
      <c r="C153" s="13"/>
      <c r="D153" s="4" t="s">
        <v>15</v>
      </c>
      <c r="E153" s="5">
        <v>0</v>
      </c>
      <c r="F153" s="5">
        <v>0</v>
      </c>
      <c r="G153" s="5">
        <v>0</v>
      </c>
      <c r="H153" s="4"/>
    </row>
    <row r="154" spans="1:8" ht="30" x14ac:dyDescent="0.25">
      <c r="A154" s="25" t="s">
        <v>0</v>
      </c>
      <c r="B154" s="6" t="s">
        <v>0</v>
      </c>
      <c r="C154" s="13"/>
      <c r="D154" s="4" t="s">
        <v>16</v>
      </c>
      <c r="E154" s="5">
        <v>0</v>
      </c>
      <c r="F154" s="5">
        <v>0</v>
      </c>
      <c r="G154" s="5">
        <v>0</v>
      </c>
      <c r="H154" s="4"/>
    </row>
    <row r="155" spans="1:8" x14ac:dyDescent="0.25">
      <c r="A155" s="26" t="s">
        <v>0</v>
      </c>
      <c r="B155" s="7" t="s">
        <v>0</v>
      </c>
      <c r="C155" s="14"/>
      <c r="D155" s="8" t="s">
        <v>17</v>
      </c>
      <c r="E155" s="9">
        <f>SUM(E151:E154)</f>
        <v>1824000</v>
      </c>
      <c r="F155" s="9">
        <f t="shared" ref="F155:G155" si="40">SUM(F151:F154)</f>
        <v>1824000</v>
      </c>
      <c r="G155" s="9">
        <f t="shared" si="40"/>
        <v>1824000</v>
      </c>
      <c r="H155" s="8"/>
    </row>
    <row r="156" spans="1:8" ht="45" x14ac:dyDescent="0.25">
      <c r="A156" s="28" t="s">
        <v>70</v>
      </c>
      <c r="B156" s="3" t="s">
        <v>60</v>
      </c>
      <c r="C156" s="15" t="s">
        <v>12</v>
      </c>
      <c r="D156" s="4" t="s">
        <v>13</v>
      </c>
      <c r="E156" s="5">
        <f>E161</f>
        <v>406674</v>
      </c>
      <c r="F156" s="5">
        <f t="shared" ref="F156:G156" si="41">F161</f>
        <v>406674</v>
      </c>
      <c r="G156" s="5">
        <f t="shared" si="41"/>
        <v>406674</v>
      </c>
      <c r="H156" s="4"/>
    </row>
    <row r="157" spans="1:8" ht="45" x14ac:dyDescent="0.25">
      <c r="A157" s="25" t="s">
        <v>0</v>
      </c>
      <c r="B157" s="6" t="s">
        <v>0</v>
      </c>
      <c r="C157" s="15"/>
      <c r="D157" s="4" t="s">
        <v>14</v>
      </c>
      <c r="E157" s="5">
        <f t="shared" ref="E157:G159" si="42">E162</f>
        <v>0</v>
      </c>
      <c r="F157" s="5">
        <f t="shared" si="42"/>
        <v>0</v>
      </c>
      <c r="G157" s="5">
        <f t="shared" si="42"/>
        <v>0</v>
      </c>
      <c r="H157" s="4"/>
    </row>
    <row r="158" spans="1:8" ht="45" x14ac:dyDescent="0.25">
      <c r="A158" s="25" t="s">
        <v>0</v>
      </c>
      <c r="B158" s="6" t="s">
        <v>0</v>
      </c>
      <c r="C158" s="15"/>
      <c r="D158" s="4" t="s">
        <v>15</v>
      </c>
      <c r="E158" s="5">
        <f t="shared" si="42"/>
        <v>0</v>
      </c>
      <c r="F158" s="5">
        <f t="shared" si="42"/>
        <v>0</v>
      </c>
      <c r="G158" s="5">
        <f t="shared" si="42"/>
        <v>0</v>
      </c>
      <c r="H158" s="4"/>
    </row>
    <row r="159" spans="1:8" ht="30" x14ac:dyDescent="0.25">
      <c r="A159" s="25" t="s">
        <v>0</v>
      </c>
      <c r="B159" s="6" t="s">
        <v>0</v>
      </c>
      <c r="C159" s="15"/>
      <c r="D159" s="4" t="s">
        <v>16</v>
      </c>
      <c r="E159" s="5">
        <f t="shared" si="42"/>
        <v>0</v>
      </c>
      <c r="F159" s="5">
        <f t="shared" si="42"/>
        <v>0</v>
      </c>
      <c r="G159" s="5">
        <f t="shared" si="42"/>
        <v>0</v>
      </c>
      <c r="H159" s="4"/>
    </row>
    <row r="160" spans="1:8" x14ac:dyDescent="0.25">
      <c r="A160" s="26" t="s">
        <v>0</v>
      </c>
      <c r="B160" s="7" t="s">
        <v>0</v>
      </c>
      <c r="C160" s="16"/>
      <c r="D160" s="8" t="s">
        <v>17</v>
      </c>
      <c r="E160" s="9">
        <f>SUM(E156:E159)</f>
        <v>406674</v>
      </c>
      <c r="F160" s="9">
        <f t="shared" ref="F160:G160" si="43">SUM(F156:F159)</f>
        <v>406674</v>
      </c>
      <c r="G160" s="9">
        <f t="shared" si="43"/>
        <v>406674</v>
      </c>
      <c r="H160" s="8"/>
    </row>
    <row r="161" spans="1:8" ht="45" x14ac:dyDescent="0.25">
      <c r="A161" s="28" t="s">
        <v>71</v>
      </c>
      <c r="B161" s="3" t="s">
        <v>72</v>
      </c>
      <c r="C161" s="15" t="s">
        <v>12</v>
      </c>
      <c r="D161" s="4" t="s">
        <v>13</v>
      </c>
      <c r="E161" s="5">
        <f>406674</f>
        <v>406674</v>
      </c>
      <c r="F161" s="5">
        <v>406674</v>
      </c>
      <c r="G161" s="5">
        <v>406674</v>
      </c>
      <c r="H161" s="4"/>
    </row>
    <row r="162" spans="1:8" ht="45" x14ac:dyDescent="0.25">
      <c r="A162" s="25" t="s">
        <v>0</v>
      </c>
      <c r="B162" s="6" t="s">
        <v>0</v>
      </c>
      <c r="C162" s="15"/>
      <c r="D162" s="4" t="s">
        <v>14</v>
      </c>
      <c r="E162" s="5">
        <v>0</v>
      </c>
      <c r="F162" s="5">
        <v>0</v>
      </c>
      <c r="G162" s="5">
        <v>0</v>
      </c>
      <c r="H162" s="4"/>
    </row>
    <row r="163" spans="1:8" ht="45" x14ac:dyDescent="0.25">
      <c r="A163" s="25" t="s">
        <v>0</v>
      </c>
      <c r="B163" s="6" t="s">
        <v>0</v>
      </c>
      <c r="C163" s="15"/>
      <c r="D163" s="4" t="s">
        <v>15</v>
      </c>
      <c r="E163" s="5">
        <v>0</v>
      </c>
      <c r="F163" s="5">
        <v>0</v>
      </c>
      <c r="G163" s="5">
        <v>0</v>
      </c>
      <c r="H163" s="4"/>
    </row>
    <row r="164" spans="1:8" ht="30" x14ac:dyDescent="0.25">
      <c r="A164" s="25" t="s">
        <v>0</v>
      </c>
      <c r="B164" s="6" t="s">
        <v>0</v>
      </c>
      <c r="C164" s="15"/>
      <c r="D164" s="4" t="s">
        <v>16</v>
      </c>
      <c r="E164" s="5">
        <v>0</v>
      </c>
      <c r="F164" s="5">
        <v>0</v>
      </c>
      <c r="G164" s="5">
        <v>0</v>
      </c>
      <c r="H164" s="4"/>
    </row>
    <row r="165" spans="1:8" x14ac:dyDescent="0.25">
      <c r="A165" s="26" t="s">
        <v>0</v>
      </c>
      <c r="B165" s="7" t="s">
        <v>0</v>
      </c>
      <c r="C165" s="16"/>
      <c r="D165" s="8" t="s">
        <v>17</v>
      </c>
      <c r="E165" s="9">
        <f>SUM(E161:E164)</f>
        <v>406674</v>
      </c>
      <c r="F165" s="9">
        <f t="shared" ref="F165:G165" si="44">SUM(F161:F164)</f>
        <v>406674</v>
      </c>
      <c r="G165" s="9">
        <f t="shared" si="44"/>
        <v>406674</v>
      </c>
      <c r="H165" s="8"/>
    </row>
    <row r="166" spans="1:8" ht="45" x14ac:dyDescent="0.25">
      <c r="A166" s="28">
        <v>7</v>
      </c>
      <c r="B166" s="3" t="s">
        <v>73</v>
      </c>
      <c r="C166" s="15" t="s">
        <v>12</v>
      </c>
      <c r="D166" s="4" t="s">
        <v>13</v>
      </c>
      <c r="E166" s="5">
        <v>1947795.58</v>
      </c>
      <c r="F166" s="5">
        <v>2276175</v>
      </c>
      <c r="G166" s="5">
        <v>2550454</v>
      </c>
      <c r="H166" s="4"/>
    </row>
    <row r="167" spans="1:8" ht="45" x14ac:dyDescent="0.25">
      <c r="A167" s="25" t="s">
        <v>0</v>
      </c>
      <c r="B167" s="6" t="s">
        <v>0</v>
      </c>
      <c r="C167" s="15"/>
      <c r="D167" s="4" t="s">
        <v>14</v>
      </c>
      <c r="E167" s="5">
        <v>0</v>
      </c>
      <c r="F167" s="5">
        <v>0</v>
      </c>
      <c r="G167" s="5">
        <v>0</v>
      </c>
      <c r="H167" s="4"/>
    </row>
    <row r="168" spans="1:8" ht="45" x14ac:dyDescent="0.25">
      <c r="A168" s="25" t="s">
        <v>0</v>
      </c>
      <c r="B168" s="6" t="s">
        <v>0</v>
      </c>
      <c r="C168" s="15"/>
      <c r="D168" s="4" t="s">
        <v>15</v>
      </c>
      <c r="E168" s="5">
        <v>145288</v>
      </c>
      <c r="F168" s="5">
        <v>145288</v>
      </c>
      <c r="G168" s="30">
        <v>162795</v>
      </c>
      <c r="H168" s="4"/>
    </row>
    <row r="169" spans="1:8" ht="30" x14ac:dyDescent="0.25">
      <c r="A169" s="25" t="s">
        <v>0</v>
      </c>
      <c r="B169" s="6" t="s">
        <v>0</v>
      </c>
      <c r="C169" s="15"/>
      <c r="D169" s="4" t="s">
        <v>16</v>
      </c>
      <c r="E169" s="5">
        <v>0</v>
      </c>
      <c r="F169" s="5">
        <v>0</v>
      </c>
      <c r="G169" s="5">
        <v>0</v>
      </c>
      <c r="H169" s="4"/>
    </row>
    <row r="170" spans="1:8" x14ac:dyDescent="0.25">
      <c r="A170" s="26" t="s">
        <v>0</v>
      </c>
      <c r="B170" s="7" t="s">
        <v>0</v>
      </c>
      <c r="C170" s="16"/>
      <c r="D170" s="8" t="s">
        <v>17</v>
      </c>
      <c r="E170" s="9">
        <f>SUM(E166:E169)</f>
        <v>2093083.58</v>
      </c>
      <c r="F170" s="9">
        <f t="shared" ref="F170:G170" si="45">SUM(F166:F169)</f>
        <v>2421463</v>
      </c>
      <c r="G170" s="9">
        <f t="shared" si="45"/>
        <v>2713249</v>
      </c>
      <c r="H170" s="8"/>
    </row>
    <row r="171" spans="1:8" ht="45" x14ac:dyDescent="0.25">
      <c r="A171" s="28">
        <v>8</v>
      </c>
      <c r="B171" s="3" t="s">
        <v>74</v>
      </c>
      <c r="C171" s="15" t="s">
        <v>12</v>
      </c>
      <c r="D171" s="4" t="s">
        <v>13</v>
      </c>
      <c r="E171" s="5">
        <v>3161999.94</v>
      </c>
      <c r="F171" s="5">
        <v>0</v>
      </c>
      <c r="G171" s="5">
        <v>0</v>
      </c>
      <c r="H171" s="4"/>
    </row>
    <row r="172" spans="1:8" ht="45" x14ac:dyDescent="0.25">
      <c r="A172" s="25" t="s">
        <v>0</v>
      </c>
      <c r="B172" s="6" t="s">
        <v>0</v>
      </c>
      <c r="C172" s="15"/>
      <c r="D172" s="4" t="s">
        <v>14</v>
      </c>
      <c r="E172" s="5">
        <v>0</v>
      </c>
      <c r="F172" s="5">
        <v>0</v>
      </c>
      <c r="G172" s="5">
        <v>0</v>
      </c>
      <c r="H172" s="4"/>
    </row>
    <row r="173" spans="1:8" ht="45" x14ac:dyDescent="0.25">
      <c r="A173" s="25" t="s">
        <v>0</v>
      </c>
      <c r="B173" s="6" t="s">
        <v>0</v>
      </c>
      <c r="C173" s="15"/>
      <c r="D173" s="4" t="s">
        <v>15</v>
      </c>
      <c r="E173" s="5">
        <v>381000</v>
      </c>
      <c r="F173" s="5">
        <v>0</v>
      </c>
      <c r="G173" s="5">
        <v>0</v>
      </c>
      <c r="H173" s="4"/>
    </row>
    <row r="174" spans="1:8" ht="30" x14ac:dyDescent="0.25">
      <c r="A174" s="25" t="s">
        <v>0</v>
      </c>
      <c r="B174" s="6" t="s">
        <v>0</v>
      </c>
      <c r="C174" s="15"/>
      <c r="D174" s="4" t="s">
        <v>16</v>
      </c>
      <c r="E174" s="5">
        <v>0</v>
      </c>
      <c r="F174" s="5">
        <v>0</v>
      </c>
      <c r="G174" s="5">
        <v>0</v>
      </c>
      <c r="H174" s="4"/>
    </row>
    <row r="175" spans="1:8" x14ac:dyDescent="0.25">
      <c r="A175" s="26" t="s">
        <v>0</v>
      </c>
      <c r="B175" s="7" t="s">
        <v>0</v>
      </c>
      <c r="C175" s="16"/>
      <c r="D175" s="8" t="s">
        <v>17</v>
      </c>
      <c r="E175" s="9">
        <f>SUM(E171:E174)</f>
        <v>3542999.94</v>
      </c>
      <c r="F175" s="9">
        <f t="shared" ref="F175:G175" si="46">SUM(F171:F174)</f>
        <v>0</v>
      </c>
      <c r="G175" s="9">
        <f t="shared" si="46"/>
        <v>0</v>
      </c>
      <c r="H175" s="8"/>
    </row>
    <row r="176" spans="1:8" ht="51" x14ac:dyDescent="0.25">
      <c r="A176" s="28">
        <v>9</v>
      </c>
      <c r="B176" s="3" t="s">
        <v>75</v>
      </c>
      <c r="C176" s="15" t="s">
        <v>12</v>
      </c>
      <c r="D176" s="4" t="s">
        <v>13</v>
      </c>
      <c r="E176" s="5">
        <v>166666.67000000001</v>
      </c>
      <c r="F176" s="5">
        <v>500000</v>
      </c>
      <c r="G176" s="5">
        <v>500000</v>
      </c>
      <c r="H176" s="4"/>
    </row>
    <row r="177" spans="1:8" ht="45" x14ac:dyDescent="0.25">
      <c r="A177" s="25" t="s">
        <v>0</v>
      </c>
      <c r="B177" s="6" t="s">
        <v>0</v>
      </c>
      <c r="C177" s="15"/>
      <c r="D177" s="4" t="s">
        <v>14</v>
      </c>
      <c r="E177" s="5">
        <v>0</v>
      </c>
      <c r="F177" s="5">
        <v>0</v>
      </c>
      <c r="G177" s="5">
        <v>0</v>
      </c>
      <c r="H177" s="4"/>
    </row>
    <row r="178" spans="1:8" ht="45" x14ac:dyDescent="0.25">
      <c r="A178" s="25" t="s">
        <v>0</v>
      </c>
      <c r="B178" s="6" t="s">
        <v>0</v>
      </c>
      <c r="C178" s="15"/>
      <c r="D178" s="4" t="s">
        <v>15</v>
      </c>
      <c r="E178" s="5">
        <v>10639</v>
      </c>
      <c r="F178" s="5">
        <v>31915</v>
      </c>
      <c r="G178" s="5">
        <v>31915</v>
      </c>
      <c r="H178" s="4"/>
    </row>
    <row r="179" spans="1:8" ht="30" x14ac:dyDescent="0.25">
      <c r="A179" s="25" t="s">
        <v>0</v>
      </c>
      <c r="B179" s="6" t="s">
        <v>0</v>
      </c>
      <c r="C179" s="15"/>
      <c r="D179" s="4" t="s">
        <v>16</v>
      </c>
      <c r="E179" s="5">
        <v>0</v>
      </c>
      <c r="F179" s="5">
        <v>0</v>
      </c>
      <c r="G179" s="5">
        <v>0</v>
      </c>
      <c r="H179" s="4"/>
    </row>
    <row r="180" spans="1:8" x14ac:dyDescent="0.25">
      <c r="A180" s="26" t="s">
        <v>0</v>
      </c>
      <c r="B180" s="7" t="s">
        <v>0</v>
      </c>
      <c r="C180" s="16"/>
      <c r="D180" s="8" t="s">
        <v>17</v>
      </c>
      <c r="E180" s="9">
        <f>SUM(E176:E179)</f>
        <v>177305.67</v>
      </c>
      <c r="F180" s="9">
        <f t="shared" ref="F180:G180" si="47">SUM(F176:F179)</f>
        <v>531915</v>
      </c>
      <c r="G180" s="9">
        <f t="shared" si="47"/>
        <v>531915</v>
      </c>
      <c r="H180" s="8"/>
    </row>
    <row r="181" spans="1:8" ht="76.5" x14ac:dyDescent="0.25">
      <c r="A181" s="28">
        <v>10</v>
      </c>
      <c r="B181" s="3" t="s">
        <v>76</v>
      </c>
      <c r="C181" s="15" t="s">
        <v>12</v>
      </c>
      <c r="D181" s="4" t="s">
        <v>13</v>
      </c>
      <c r="E181" s="5">
        <v>56000</v>
      </c>
      <c r="F181" s="5">
        <v>504000</v>
      </c>
      <c r="G181" s="5">
        <v>504000</v>
      </c>
      <c r="H181" s="4"/>
    </row>
    <row r="182" spans="1:8" ht="45" x14ac:dyDescent="0.25">
      <c r="A182" s="25" t="s">
        <v>0</v>
      </c>
      <c r="B182" s="6" t="s">
        <v>0</v>
      </c>
      <c r="C182" s="15"/>
      <c r="D182" s="4" t="s">
        <v>14</v>
      </c>
      <c r="E182" s="5">
        <v>0</v>
      </c>
      <c r="F182" s="5">
        <v>0</v>
      </c>
      <c r="G182" s="5">
        <v>0</v>
      </c>
      <c r="H182" s="4"/>
    </row>
    <row r="183" spans="1:8" ht="45" x14ac:dyDescent="0.25">
      <c r="A183" s="25" t="s">
        <v>0</v>
      </c>
      <c r="B183" s="6" t="s">
        <v>0</v>
      </c>
      <c r="C183" s="15"/>
      <c r="D183" s="4" t="s">
        <v>15</v>
      </c>
      <c r="E183" s="5">
        <v>3575</v>
      </c>
      <c r="F183" s="5">
        <v>32171</v>
      </c>
      <c r="G183" s="5">
        <v>32171</v>
      </c>
      <c r="H183" s="4"/>
    </row>
    <row r="184" spans="1:8" ht="30" x14ac:dyDescent="0.25">
      <c r="A184" s="25" t="s">
        <v>0</v>
      </c>
      <c r="B184" s="6" t="s">
        <v>0</v>
      </c>
      <c r="C184" s="15"/>
      <c r="D184" s="4" t="s">
        <v>16</v>
      </c>
      <c r="E184" s="5">
        <v>0</v>
      </c>
      <c r="F184" s="5">
        <v>0</v>
      </c>
      <c r="G184" s="5">
        <v>0</v>
      </c>
      <c r="H184" s="4"/>
    </row>
    <row r="185" spans="1:8" x14ac:dyDescent="0.25">
      <c r="A185" s="26" t="s">
        <v>0</v>
      </c>
      <c r="B185" s="7" t="s">
        <v>0</v>
      </c>
      <c r="C185" s="16"/>
      <c r="D185" s="8" t="s">
        <v>17</v>
      </c>
      <c r="E185" s="9">
        <f>SUM(E181:E184)</f>
        <v>59575</v>
      </c>
      <c r="F185" s="9">
        <f t="shared" ref="F185:G185" si="48">SUM(F181:F184)</f>
        <v>536171</v>
      </c>
      <c r="G185" s="9">
        <f t="shared" si="48"/>
        <v>536171</v>
      </c>
      <c r="H185" s="8"/>
    </row>
    <row r="186" spans="1:8" ht="45" x14ac:dyDescent="0.25">
      <c r="A186" s="28">
        <v>11</v>
      </c>
      <c r="B186" s="3" t="s">
        <v>77</v>
      </c>
      <c r="C186" s="15" t="s">
        <v>12</v>
      </c>
      <c r="D186" s="4" t="s">
        <v>13</v>
      </c>
      <c r="E186" s="5">
        <v>0</v>
      </c>
      <c r="F186" s="5">
        <v>0</v>
      </c>
      <c r="G186" s="5">
        <v>0</v>
      </c>
      <c r="H186" s="4"/>
    </row>
    <row r="187" spans="1:8" ht="45" x14ac:dyDescent="0.25">
      <c r="A187" s="25" t="s">
        <v>0</v>
      </c>
      <c r="B187" s="6" t="s">
        <v>0</v>
      </c>
      <c r="C187" s="15"/>
      <c r="D187" s="4" t="s">
        <v>14</v>
      </c>
      <c r="E187" s="5">
        <v>0</v>
      </c>
      <c r="F187" s="5">
        <v>0</v>
      </c>
      <c r="G187" s="5">
        <v>0</v>
      </c>
      <c r="H187" s="4"/>
    </row>
    <row r="188" spans="1:8" ht="45" x14ac:dyDescent="0.25">
      <c r="A188" s="25" t="s">
        <v>0</v>
      </c>
      <c r="B188" s="6" t="s">
        <v>0</v>
      </c>
      <c r="C188" s="15"/>
      <c r="D188" s="4" t="s">
        <v>15</v>
      </c>
      <c r="E188" s="5">
        <v>0</v>
      </c>
      <c r="F188" s="5">
        <v>0</v>
      </c>
      <c r="G188" s="5">
        <v>0</v>
      </c>
      <c r="H188" s="4"/>
    </row>
    <row r="189" spans="1:8" ht="30" x14ac:dyDescent="0.25">
      <c r="A189" s="25" t="s">
        <v>0</v>
      </c>
      <c r="B189" s="6" t="s">
        <v>0</v>
      </c>
      <c r="C189" s="15"/>
      <c r="D189" s="4" t="s">
        <v>16</v>
      </c>
      <c r="E189" s="5">
        <v>0</v>
      </c>
      <c r="F189" s="5">
        <v>0</v>
      </c>
      <c r="G189" s="5">
        <v>0</v>
      </c>
      <c r="H189" s="4"/>
    </row>
    <row r="190" spans="1:8" x14ac:dyDescent="0.25">
      <c r="A190" s="26" t="s">
        <v>0</v>
      </c>
      <c r="B190" s="7" t="s">
        <v>0</v>
      </c>
      <c r="C190" s="16"/>
      <c r="D190" s="8" t="s">
        <v>17</v>
      </c>
      <c r="E190" s="9">
        <f>SUM(E186:E189)</f>
        <v>0</v>
      </c>
      <c r="F190" s="9">
        <f t="shared" ref="F190:G190" si="49">SUM(F186:F189)</f>
        <v>0</v>
      </c>
      <c r="G190" s="9">
        <f t="shared" si="49"/>
        <v>0</v>
      </c>
      <c r="H190" s="8"/>
    </row>
    <row r="191" spans="1:8" hidden="1" x14ac:dyDescent="0.25">
      <c r="A191" s="28"/>
      <c r="B191" s="3"/>
      <c r="C191" s="15"/>
      <c r="D191" s="4"/>
      <c r="E191" s="5"/>
      <c r="F191" s="5"/>
      <c r="G191" s="5"/>
      <c r="H191" s="4"/>
    </row>
    <row r="192" spans="1:8" hidden="1" x14ac:dyDescent="0.25">
      <c r="A192" s="25"/>
      <c r="B192" s="6"/>
      <c r="C192" s="15"/>
      <c r="D192" s="4"/>
      <c r="E192" s="5"/>
      <c r="F192" s="5"/>
      <c r="G192" s="5"/>
      <c r="H192" s="4"/>
    </row>
    <row r="193" spans="1:8" hidden="1" x14ac:dyDescent="0.25">
      <c r="A193" s="25"/>
      <c r="B193" s="6"/>
      <c r="C193" s="15"/>
      <c r="D193" s="4"/>
      <c r="E193" s="5"/>
      <c r="F193" s="5"/>
      <c r="G193" s="5"/>
      <c r="H193" s="4"/>
    </row>
    <row r="194" spans="1:8" hidden="1" x14ac:dyDescent="0.25">
      <c r="A194" s="25"/>
      <c r="B194" s="6"/>
      <c r="C194" s="15"/>
      <c r="D194" s="4"/>
      <c r="E194" s="5"/>
      <c r="F194" s="5"/>
      <c r="G194" s="5"/>
      <c r="H194" s="4"/>
    </row>
    <row r="195" spans="1:8" hidden="1" x14ac:dyDescent="0.25">
      <c r="A195" s="26"/>
      <c r="B195" s="7"/>
      <c r="C195" s="16"/>
      <c r="D195" s="8"/>
      <c r="E195" s="9"/>
      <c r="F195" s="9"/>
      <c r="G195" s="9"/>
      <c r="H195" s="8"/>
    </row>
    <row r="196" spans="1:8" ht="76.5" x14ac:dyDescent="0.25">
      <c r="A196" s="28">
        <v>13</v>
      </c>
      <c r="B196" s="3" t="s">
        <v>78</v>
      </c>
      <c r="C196" s="15" t="s">
        <v>12</v>
      </c>
      <c r="D196" s="4" t="s">
        <v>13</v>
      </c>
      <c r="E196" s="5">
        <v>0</v>
      </c>
      <c r="F196" s="5">
        <v>0</v>
      </c>
      <c r="G196" s="5">
        <v>0</v>
      </c>
      <c r="H196" s="4"/>
    </row>
    <row r="197" spans="1:8" ht="45" x14ac:dyDescent="0.25">
      <c r="A197" s="25" t="s">
        <v>0</v>
      </c>
      <c r="B197" s="6" t="s">
        <v>0</v>
      </c>
      <c r="C197" s="15"/>
      <c r="D197" s="4" t="s">
        <v>14</v>
      </c>
      <c r="E197" s="5">
        <v>1744680</v>
      </c>
      <c r="F197" s="5">
        <v>5234040</v>
      </c>
      <c r="G197" s="5">
        <v>5234040</v>
      </c>
      <c r="H197" s="4"/>
    </row>
    <row r="198" spans="1:8" ht="45" x14ac:dyDescent="0.25">
      <c r="A198" s="25" t="s">
        <v>0</v>
      </c>
      <c r="B198" s="6" t="s">
        <v>0</v>
      </c>
      <c r="C198" s="15"/>
      <c r="D198" s="4" t="s">
        <v>15</v>
      </c>
      <c r="E198" s="5">
        <v>0</v>
      </c>
      <c r="F198" s="5">
        <v>0</v>
      </c>
      <c r="G198" s="5">
        <v>0</v>
      </c>
      <c r="H198" s="4"/>
    </row>
    <row r="199" spans="1:8" ht="30" x14ac:dyDescent="0.25">
      <c r="A199" s="25" t="s">
        <v>0</v>
      </c>
      <c r="B199" s="6" t="s">
        <v>0</v>
      </c>
      <c r="C199" s="15"/>
      <c r="D199" s="4" t="s">
        <v>16</v>
      </c>
      <c r="E199" s="5">
        <v>0</v>
      </c>
      <c r="F199" s="5">
        <v>0</v>
      </c>
      <c r="G199" s="5">
        <v>0</v>
      </c>
      <c r="H199" s="4"/>
    </row>
    <row r="200" spans="1:8" x14ac:dyDescent="0.25">
      <c r="A200" s="26" t="s">
        <v>0</v>
      </c>
      <c r="B200" s="7" t="s">
        <v>0</v>
      </c>
      <c r="C200" s="16"/>
      <c r="D200" s="8" t="s">
        <v>17</v>
      </c>
      <c r="E200" s="9">
        <f>SUM(E196:E199)</f>
        <v>1744680</v>
      </c>
      <c r="F200" s="9">
        <f t="shared" ref="F200:G200" si="50">SUM(F196:F199)</f>
        <v>5234040</v>
      </c>
      <c r="G200" s="9">
        <f t="shared" si="50"/>
        <v>5234040</v>
      </c>
      <c r="H200" s="8"/>
    </row>
    <row r="201" spans="1:8" ht="63.75" x14ac:dyDescent="0.25">
      <c r="A201" s="28">
        <v>14</v>
      </c>
      <c r="B201" s="3" t="s">
        <v>79</v>
      </c>
      <c r="C201" s="15" t="s">
        <v>12</v>
      </c>
      <c r="D201" s="4" t="s">
        <v>13</v>
      </c>
      <c r="E201" s="5">
        <v>52324</v>
      </c>
      <c r="F201" s="5">
        <v>0</v>
      </c>
      <c r="G201" s="5">
        <v>0</v>
      </c>
      <c r="H201" s="4"/>
    </row>
    <row r="202" spans="1:8" ht="45" x14ac:dyDescent="0.25">
      <c r="A202" s="25" t="s">
        <v>0</v>
      </c>
      <c r="B202" s="6" t="s">
        <v>0</v>
      </c>
      <c r="C202" s="15"/>
      <c r="D202" s="4" t="s">
        <v>14</v>
      </c>
      <c r="E202" s="5">
        <v>601726</v>
      </c>
      <c r="F202" s="5">
        <v>0</v>
      </c>
      <c r="G202" s="5">
        <v>0</v>
      </c>
      <c r="H202" s="4"/>
    </row>
    <row r="203" spans="1:8" ht="45" x14ac:dyDescent="0.25">
      <c r="A203" s="25" t="s">
        <v>0</v>
      </c>
      <c r="B203" s="6" t="s">
        <v>0</v>
      </c>
      <c r="C203" s="15"/>
      <c r="D203" s="4" t="s">
        <v>15</v>
      </c>
      <c r="E203" s="5">
        <v>41747.870000000003</v>
      </c>
      <c r="F203" s="5">
        <v>0</v>
      </c>
      <c r="G203" s="5">
        <v>0</v>
      </c>
      <c r="H203" s="4"/>
    </row>
    <row r="204" spans="1:8" ht="30" x14ac:dyDescent="0.25">
      <c r="A204" s="25" t="s">
        <v>0</v>
      </c>
      <c r="B204" s="6" t="s">
        <v>0</v>
      </c>
      <c r="C204" s="15"/>
      <c r="D204" s="4" t="s">
        <v>16</v>
      </c>
      <c r="E204" s="5">
        <v>0</v>
      </c>
      <c r="F204" s="5">
        <v>0</v>
      </c>
      <c r="G204" s="5">
        <v>0</v>
      </c>
      <c r="H204" s="4"/>
    </row>
    <row r="205" spans="1:8" x14ac:dyDescent="0.25">
      <c r="A205" s="26" t="s">
        <v>0</v>
      </c>
      <c r="B205" s="7" t="s">
        <v>0</v>
      </c>
      <c r="C205" s="16"/>
      <c r="D205" s="8" t="s">
        <v>17</v>
      </c>
      <c r="E205" s="9">
        <f>SUM(E201:E204)</f>
        <v>695797.87</v>
      </c>
      <c r="F205" s="9">
        <f t="shared" ref="F205:G205" si="51">SUM(F201:F204)</f>
        <v>0</v>
      </c>
      <c r="G205" s="9">
        <f t="shared" si="51"/>
        <v>0</v>
      </c>
      <c r="H205" s="8"/>
    </row>
    <row r="206" spans="1:8" ht="76.5" x14ac:dyDescent="0.25">
      <c r="A206" s="28">
        <v>15</v>
      </c>
      <c r="B206" s="3" t="s">
        <v>80</v>
      </c>
      <c r="C206" s="15" t="s">
        <v>12</v>
      </c>
      <c r="D206" s="4" t="s">
        <v>13</v>
      </c>
      <c r="E206" s="5">
        <v>5000000</v>
      </c>
      <c r="F206" s="5">
        <v>0</v>
      </c>
      <c r="G206" s="5">
        <v>0</v>
      </c>
      <c r="H206" s="4"/>
    </row>
    <row r="207" spans="1:8" ht="45" x14ac:dyDescent="0.25">
      <c r="A207" s="25" t="s">
        <v>0</v>
      </c>
      <c r="B207" s="6" t="s">
        <v>0</v>
      </c>
      <c r="C207" s="15"/>
      <c r="D207" s="4" t="s">
        <v>14</v>
      </c>
      <c r="E207" s="5"/>
      <c r="F207" s="5">
        <v>0</v>
      </c>
      <c r="G207" s="5">
        <v>0</v>
      </c>
      <c r="H207" s="4"/>
    </row>
    <row r="208" spans="1:8" ht="45" x14ac:dyDescent="0.25">
      <c r="A208" s="25" t="s">
        <v>0</v>
      </c>
      <c r="B208" s="6" t="s">
        <v>0</v>
      </c>
      <c r="C208" s="15"/>
      <c r="D208" s="4" t="s">
        <v>15</v>
      </c>
      <c r="E208" s="5"/>
      <c r="F208" s="5">
        <v>0</v>
      </c>
      <c r="G208" s="5">
        <v>0</v>
      </c>
      <c r="H208" s="4"/>
    </row>
    <row r="209" spans="1:8" ht="30" x14ac:dyDescent="0.25">
      <c r="A209" s="25" t="s">
        <v>0</v>
      </c>
      <c r="B209" s="6" t="s">
        <v>0</v>
      </c>
      <c r="C209" s="15"/>
      <c r="D209" s="4" t="s">
        <v>16</v>
      </c>
      <c r="E209" s="5"/>
      <c r="F209" s="5">
        <v>0</v>
      </c>
      <c r="G209" s="5">
        <v>0</v>
      </c>
      <c r="H209" s="4"/>
    </row>
    <row r="210" spans="1:8" x14ac:dyDescent="0.25">
      <c r="A210" s="26" t="s">
        <v>0</v>
      </c>
      <c r="B210" s="7" t="s">
        <v>0</v>
      </c>
      <c r="C210" s="16"/>
      <c r="D210" s="8" t="s">
        <v>17</v>
      </c>
      <c r="E210" s="9">
        <f>SUM(E206:E209)</f>
        <v>5000000</v>
      </c>
      <c r="F210" s="9">
        <f t="shared" ref="F210:G210" si="52">SUM(F206:F209)</f>
        <v>0</v>
      </c>
      <c r="G210" s="9">
        <f t="shared" si="52"/>
        <v>0</v>
      </c>
      <c r="H210" s="8"/>
    </row>
  </sheetData>
  <mergeCells count="46">
    <mergeCell ref="C31:C35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C11:C15"/>
    <mergeCell ref="C16:C20"/>
    <mergeCell ref="C21:C25"/>
    <mergeCell ref="C26:C30"/>
    <mergeCell ref="C101:C105"/>
    <mergeCell ref="C36:C40"/>
    <mergeCell ref="C41:C45"/>
    <mergeCell ref="C46:C50"/>
    <mergeCell ref="C51:C55"/>
    <mergeCell ref="C66:C70"/>
    <mergeCell ref="C71:C75"/>
    <mergeCell ref="C76:C80"/>
    <mergeCell ref="C81:C85"/>
    <mergeCell ref="C86:C90"/>
    <mergeCell ref="C91:C95"/>
    <mergeCell ref="C96:C100"/>
    <mergeCell ref="C56:C60"/>
    <mergeCell ref="C171:C175"/>
    <mergeCell ref="C106:C110"/>
    <mergeCell ref="C111:C115"/>
    <mergeCell ref="C116:C120"/>
    <mergeCell ref="C121:C125"/>
    <mergeCell ref="C126:C130"/>
    <mergeCell ref="C131:C135"/>
    <mergeCell ref="C136:C140"/>
    <mergeCell ref="C141:C145"/>
    <mergeCell ref="C156:C160"/>
    <mergeCell ref="C161:C165"/>
    <mergeCell ref="C166:C170"/>
    <mergeCell ref="C206:C210"/>
    <mergeCell ref="C176:C180"/>
    <mergeCell ref="C181:C185"/>
    <mergeCell ref="C186:C190"/>
    <mergeCell ref="C191:C195"/>
    <mergeCell ref="C196:C200"/>
    <mergeCell ref="C201:C20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2020-12-21T13:18:14Z</dcterms:modified>
</cp:coreProperties>
</file>