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П\Desktop\производственная деятельность\2.ЭКСПЕРТНО-аналитические МЕРОПРИЯТИЯ\Оперативный анализ исполнения бюджетов\2022\Морачевское поселение\"/>
    </mc:Choice>
  </mc:AlternateContent>
  <bookViews>
    <workbookView xWindow="0" yWindow="0" windowWidth="20490" windowHeight="7755" activeTab="1"/>
  </bookViews>
  <sheets>
    <sheet name="руб." sheetId="2" r:id="rId1"/>
    <sheet name="тыс.руб." sheetId="1" r:id="rId2"/>
  </sheets>
  <definedNames>
    <definedName name="_xlnm.Print_Titles" localSheetId="0">руб.!$3:$5</definedName>
    <definedName name="_xlnm.Print_Titles" localSheetId="1">тыс.руб.!$4:$6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E19" i="1"/>
  <c r="F25" i="1"/>
  <c r="D27" i="1"/>
  <c r="D19" i="1"/>
  <c r="C27" i="1" l="1"/>
  <c r="C19" i="1"/>
  <c r="C14" i="1"/>
  <c r="C8" i="1" s="1"/>
  <c r="C7" i="1" s="1"/>
  <c r="C32" i="1" s="1"/>
  <c r="F10" i="1" l="1"/>
  <c r="E27" i="1"/>
  <c r="H19" i="1"/>
  <c r="E14" i="1"/>
  <c r="E8" i="1" s="1"/>
  <c r="D14" i="1"/>
  <c r="D8" i="1" s="1"/>
  <c r="D7" i="1" l="1"/>
  <c r="D32" i="1" s="1"/>
  <c r="E7" i="1"/>
  <c r="E32" i="1" s="1"/>
  <c r="G8" i="1" s="1"/>
  <c r="H31" i="1"/>
  <c r="F15" i="1"/>
  <c r="G24" i="1" l="1"/>
  <c r="G14" i="1"/>
  <c r="G23" i="1"/>
  <c r="F24" i="1"/>
  <c r="F31" i="1" l="1"/>
  <c r="F23" i="1"/>
  <c r="F22" i="1"/>
  <c r="F13" i="1"/>
  <c r="F12" i="1"/>
  <c r="H30" i="1" l="1"/>
  <c r="H22" i="1"/>
  <c r="H13" i="1"/>
  <c r="H12" i="1"/>
  <c r="H10" i="1"/>
  <c r="H9" i="1"/>
  <c r="H27" i="1" l="1"/>
  <c r="G26" i="2"/>
  <c r="F22" i="2"/>
  <c r="F16" i="2"/>
  <c r="H11" i="2"/>
  <c r="C17" i="2"/>
  <c r="C7" i="2"/>
  <c r="F19" i="1" l="1"/>
  <c r="F20" i="1"/>
  <c r="H20" i="1"/>
  <c r="H27" i="2"/>
  <c r="F27" i="2"/>
  <c r="H26" i="2"/>
  <c r="F26" i="2"/>
  <c r="H24" i="2"/>
  <c r="F24" i="2"/>
  <c r="E23" i="2"/>
  <c r="D23" i="2"/>
  <c r="C23" i="2"/>
  <c r="H23" i="2" s="1"/>
  <c r="H21" i="2"/>
  <c r="H20" i="2"/>
  <c r="F20" i="2"/>
  <c r="H19" i="2"/>
  <c r="F18" i="2"/>
  <c r="H18" i="2"/>
  <c r="E17" i="2"/>
  <c r="D17" i="2"/>
  <c r="H16" i="2"/>
  <c r="H15" i="2"/>
  <c r="F15" i="2"/>
  <c r="H14" i="2"/>
  <c r="F14" i="2"/>
  <c r="H13" i="2"/>
  <c r="F13" i="2"/>
  <c r="F12" i="2"/>
  <c r="F11" i="2"/>
  <c r="H10" i="2"/>
  <c r="H9" i="2"/>
  <c r="F9" i="2"/>
  <c r="H8" i="2"/>
  <c r="F8" i="2"/>
  <c r="E7" i="2"/>
  <c r="H7" i="2" s="1"/>
  <c r="D7" i="2"/>
  <c r="D6" i="2" s="1"/>
  <c r="F30" i="1"/>
  <c r="D28" i="2" l="1"/>
  <c r="F23" i="2"/>
  <c r="H17" i="2"/>
  <c r="F7" i="2"/>
  <c r="C6" i="2"/>
  <c r="C28" i="2" s="1"/>
  <c r="E6" i="2"/>
  <c r="F17" i="2"/>
  <c r="H28" i="1"/>
  <c r="H14" i="1"/>
  <c r="H16" i="1"/>
  <c r="F14" i="1"/>
  <c r="F16" i="1"/>
  <c r="F9" i="1"/>
  <c r="E28" i="2" l="1"/>
  <c r="G6" i="2" s="1"/>
  <c r="H6" i="2"/>
  <c r="F6" i="2"/>
  <c r="H8" i="1"/>
  <c r="F27" i="1"/>
  <c r="F8" i="1"/>
  <c r="H28" i="2" l="1"/>
  <c r="G27" i="2"/>
  <c r="G20" i="2"/>
  <c r="G14" i="2"/>
  <c r="G10" i="2"/>
  <c r="G9" i="2"/>
  <c r="F28" i="2"/>
  <c r="G25" i="2"/>
  <c r="G24" i="2"/>
  <c r="G22" i="2"/>
  <c r="G19" i="2"/>
  <c r="G18" i="2"/>
  <c r="G16" i="2"/>
  <c r="G15" i="2"/>
  <c r="G13" i="2"/>
  <c r="G12" i="2"/>
  <c r="G11" i="2"/>
  <c r="G8" i="2"/>
  <c r="G17" i="2"/>
  <c r="G23" i="2"/>
  <c r="H7" i="1"/>
  <c r="F7" i="1"/>
  <c r="G30" i="1" l="1"/>
  <c r="G22" i="1"/>
  <c r="G10" i="1"/>
  <c r="G31" i="1"/>
  <c r="G20" i="1"/>
  <c r="G12" i="1"/>
  <c r="G21" i="1"/>
  <c r="G26" i="1"/>
  <c r="F32" i="1"/>
  <c r="H32" i="1"/>
  <c r="G13" i="1"/>
  <c r="G15" i="1"/>
  <c r="G18" i="1"/>
  <c r="G27" i="1"/>
  <c r="G29" i="1"/>
  <c r="G11" i="1"/>
  <c r="G9" i="1"/>
  <c r="G19" i="1"/>
  <c r="G7" i="1"/>
</calcChain>
</file>

<file path=xl/sharedStrings.xml><?xml version="1.0" encoding="utf-8"?>
<sst xmlns="http://schemas.openxmlformats.org/spreadsheetml/2006/main" count="68" uniqueCount="45">
  <si>
    <t>наименование показателя</t>
  </si>
  <si>
    <t>структура, %</t>
  </si>
  <si>
    <t>исполнение,%</t>
  </si>
  <si>
    <t>налог на доходы физических лиц</t>
  </si>
  <si>
    <t>I. налоговые и неналоговые доходы</t>
  </si>
  <si>
    <t>1. налоговые доходы</t>
  </si>
  <si>
    <t>1.1. Налоги на прибыль, доходы</t>
  </si>
  <si>
    <t>1.2. Налоги на товары (работы, услуги), реализуемые на территории РФ</t>
  </si>
  <si>
    <t>1.3. Налоги на совокупный доход</t>
  </si>
  <si>
    <t>единый сельскохозяйственный налог</t>
  </si>
  <si>
    <t>1.4. Государственная пошлина</t>
  </si>
  <si>
    <t>2. Неналоговые доходы</t>
  </si>
  <si>
    <t>2.1. Доходы от использования имущества, находящегося в государственной и муниципальной собственности</t>
  </si>
  <si>
    <t>2015 год</t>
  </si>
  <si>
    <t>темп роста к аналогичному периоду 2014 года, %</t>
  </si>
  <si>
    <t>1.4. Налоги на имущество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</si>
  <si>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</si>
  <si>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</si>
  <si>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</t>
  </si>
  <si>
    <t>доходыот сдачи в аренду имущества</t>
  </si>
  <si>
    <t>2.2. Доходы от продажи материальных и нематериальных активов</t>
  </si>
  <si>
    <t>дотации</t>
  </si>
  <si>
    <t>субсидии</t>
  </si>
  <si>
    <t>субвенции</t>
  </si>
  <si>
    <t>ВСЕГО ДОХОДЫ</t>
  </si>
  <si>
    <t>II. Безвозмездные поступления</t>
  </si>
  <si>
    <t>утверждено, тыс.руб.</t>
  </si>
  <si>
    <t>иные межбюджетные трансферты</t>
  </si>
  <si>
    <t>2.3. Штрафы, санкции, возмещение ущерба</t>
  </si>
  <si>
    <t>утверждено, руб.</t>
  </si>
  <si>
    <t>Анализ исполнения бюджета Воробейнского сельского поселения за 9 месяцев 2015 года (доходы)</t>
  </si>
  <si>
    <t>9 мес.2014 года исполнение, руб.</t>
  </si>
  <si>
    <t>исполнено 9 мес.2015 года, руб.</t>
  </si>
  <si>
    <t xml:space="preserve"> </t>
  </si>
  <si>
    <t>доходыот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</si>
  <si>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</si>
  <si>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1.5. Государственная пошлина</t>
  </si>
  <si>
    <t>Приложение 1 к Заключению Контрольно-счетной палаты Жирятинского района на отчет об исполнении бюджета Морачевского сельского поселения за 9 месяцев 2022 года</t>
  </si>
  <si>
    <t>Анализ исполнения бюджета Морачевского сельского поселения за 9 месяцев 2022 года (доходы)</t>
  </si>
  <si>
    <t>9 мес.2021 года исполнение, тыс.руб.</t>
  </si>
  <si>
    <t>2022 год</t>
  </si>
  <si>
    <t>исполнено 9 мес.2022 года, тыс.руб.</t>
  </si>
  <si>
    <t>темп роста к аналогичному периоду 2021 года, %</t>
  </si>
  <si>
    <t>2.4. Штрафы, санкции, возмещение ущерба</t>
  </si>
  <si>
    <t>2.3.Инициативные платежи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</si>
</sst>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164" fontId="9" fillId="0" borderId="20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11" fillId="0" borderId="24" xfId="0" applyNumberFormat="1" applyFont="1" applyBorder="1" applyAlignment="1">
      <alignment horizontal="left"/>
    </xf>
    <xf numFmtId="164" fontId="9" fillId="0" borderId="24" xfId="0" applyNumberFormat="1" applyFont="1" applyBorder="1" applyAlignment="1">
      <alignment horizontal="left"/>
    </xf>
    <xf numFmtId="164" fontId="11" fillId="0" borderId="15" xfId="0" applyNumberFormat="1" applyFont="1" applyBorder="1" applyAlignment="1">
      <alignment horizontal="left"/>
    </xf>
    <xf numFmtId="164" fontId="9" fillId="0" borderId="15" xfId="0" applyNumberFormat="1" applyFont="1" applyBorder="1" applyAlignment="1">
      <alignment horizontal="left"/>
    </xf>
    <xf numFmtId="164" fontId="9" fillId="0" borderId="23" xfId="0" applyNumberFormat="1" applyFont="1" applyBorder="1" applyAlignment="1">
      <alignment horizontal="left"/>
    </xf>
    <xf numFmtId="2" fontId="9" fillId="0" borderId="17" xfId="0" applyNumberFormat="1" applyFont="1" applyBorder="1" applyAlignment="1">
      <alignment horizontal="left"/>
    </xf>
    <xf numFmtId="164" fontId="9" fillId="0" borderId="17" xfId="0" applyNumberFormat="1" applyFont="1" applyBorder="1" applyAlignment="1">
      <alignment horizontal="left"/>
    </xf>
    <xf numFmtId="164" fontId="9" fillId="0" borderId="18" xfId="0" applyNumberFormat="1" applyFont="1" applyBorder="1" applyAlignment="1">
      <alignment horizontal="left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8" fillId="0" borderId="24" xfId="0" applyNumberFormat="1" applyFont="1" applyFill="1" applyBorder="1" applyAlignment="1">
      <alignment horizontal="left"/>
    </xf>
    <xf numFmtId="164" fontId="8" fillId="0" borderId="15" xfId="0" applyNumberFormat="1" applyFont="1" applyFill="1" applyBorder="1" applyAlignment="1">
      <alignment horizontal="left"/>
    </xf>
    <xf numFmtId="164" fontId="6" fillId="0" borderId="17" xfId="0" applyNumberFormat="1" applyFont="1" applyFill="1" applyBorder="1" applyAlignment="1">
      <alignment horizontal="left"/>
    </xf>
    <xf numFmtId="164" fontId="6" fillId="0" borderId="20" xfId="0" applyNumberFormat="1" applyFont="1" applyFill="1" applyBorder="1" applyAlignment="1">
      <alignment horizontal="left"/>
    </xf>
    <xf numFmtId="164" fontId="8" fillId="0" borderId="20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2" fillId="0" borderId="19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27" sqref="G27"/>
    </sheetView>
  </sheetViews>
  <sheetFormatPr defaultRowHeight="15" x14ac:dyDescent="0.25"/>
  <cols>
    <col min="2" max="2" width="24.85546875" customWidth="1"/>
    <col min="3" max="3" width="19" customWidth="1"/>
    <col min="4" max="5" width="17.140625" customWidth="1"/>
    <col min="6" max="6" width="13.140625" customWidth="1"/>
    <col min="7" max="7" width="11.5703125" customWidth="1"/>
    <col min="8" max="8" width="16.5703125" customWidth="1"/>
  </cols>
  <sheetData>
    <row r="1" spans="1:8" ht="18.75" x14ac:dyDescent="0.3">
      <c r="B1" s="3" t="s">
        <v>30</v>
      </c>
      <c r="C1" s="3"/>
      <c r="D1" s="3"/>
      <c r="E1" s="3"/>
      <c r="F1" s="3"/>
    </row>
    <row r="2" spans="1:8" ht="15.75" thickBot="1" x14ac:dyDescent="0.3"/>
    <row r="3" spans="1:8" ht="48" customHeight="1" thickBot="1" x14ac:dyDescent="0.3">
      <c r="A3" s="52" t="s">
        <v>0</v>
      </c>
      <c r="B3" s="53"/>
      <c r="C3" s="56" t="s">
        <v>31</v>
      </c>
      <c r="D3" s="58" t="s">
        <v>13</v>
      </c>
      <c r="E3" s="59"/>
      <c r="F3" s="59"/>
      <c r="G3" s="60"/>
      <c r="H3" s="56" t="s">
        <v>14</v>
      </c>
    </row>
    <row r="4" spans="1:8" ht="60.75" customHeight="1" thickBot="1" x14ac:dyDescent="0.3">
      <c r="A4" s="54"/>
      <c r="B4" s="55"/>
      <c r="C4" s="57"/>
      <c r="D4" s="1" t="s">
        <v>29</v>
      </c>
      <c r="E4" s="1" t="s">
        <v>32</v>
      </c>
      <c r="F4" s="1" t="s">
        <v>2</v>
      </c>
      <c r="G4" s="1" t="s">
        <v>1</v>
      </c>
      <c r="H4" s="57"/>
    </row>
    <row r="5" spans="1:8" ht="15.75" thickBot="1" x14ac:dyDescent="0.3">
      <c r="A5" s="58">
        <v>1</v>
      </c>
      <c r="B5" s="60"/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34.5" customHeight="1" x14ac:dyDescent="0.3">
      <c r="A6" s="61" t="s">
        <v>4</v>
      </c>
      <c r="B6" s="62"/>
      <c r="C6" s="6">
        <f>C7+C17</f>
        <v>2409956.1500000004</v>
      </c>
      <c r="D6" s="7">
        <f>D7+D17</f>
        <v>898139</v>
      </c>
      <c r="E6" s="7">
        <f t="shared" ref="E6" si="0">E7+E17</f>
        <v>859136.5</v>
      </c>
      <c r="F6" s="7">
        <f>E6/D6*100</f>
        <v>95.657409376499629</v>
      </c>
      <c r="G6" s="7">
        <f>E6/E28*100</f>
        <v>29.572990357487463</v>
      </c>
      <c r="H6" s="8">
        <f>E6/C6*100</f>
        <v>35.649466070160649</v>
      </c>
    </row>
    <row r="7" spans="1:8" ht="20.25" x14ac:dyDescent="0.3">
      <c r="A7" s="50" t="s">
        <v>5</v>
      </c>
      <c r="B7" s="51"/>
      <c r="C7" s="9">
        <f>C8+C10+C11+C13+C16</f>
        <v>2070167.1300000001</v>
      </c>
      <c r="D7" s="10">
        <f t="shared" ref="D7:E7" si="1">D8+D10+D11+D13+D16</f>
        <v>826405</v>
      </c>
      <c r="E7" s="10">
        <f t="shared" si="1"/>
        <v>807722.99</v>
      </c>
      <c r="F7" s="7">
        <f t="shared" ref="F7:F28" si="2">E7/D7*100</f>
        <v>97.739363871225365</v>
      </c>
      <c r="G7" s="7" t="s">
        <v>33</v>
      </c>
      <c r="H7" s="8">
        <f t="shared" ref="H7:H28" si="3">E7/C7*100</f>
        <v>39.017284077928529</v>
      </c>
    </row>
    <row r="8" spans="1:8" ht="20.25" customHeight="1" x14ac:dyDescent="0.3">
      <c r="A8" s="48" t="s">
        <v>6</v>
      </c>
      <c r="B8" s="49"/>
      <c r="C8" s="6">
        <v>356040.9</v>
      </c>
      <c r="D8" s="6">
        <v>101420</v>
      </c>
      <c r="E8" s="6">
        <v>75744.789999999994</v>
      </c>
      <c r="F8" s="7">
        <f t="shared" si="2"/>
        <v>74.684273318872002</v>
      </c>
      <c r="G8" s="7">
        <f>E8/E28*100</f>
        <v>2.6072689779795324</v>
      </c>
      <c r="H8" s="8">
        <f t="shared" si="3"/>
        <v>21.274182263891589</v>
      </c>
    </row>
    <row r="9" spans="1:8" ht="24.75" customHeight="1" x14ac:dyDescent="0.3">
      <c r="A9" s="37" t="s">
        <v>3</v>
      </c>
      <c r="B9" s="38"/>
      <c r="C9" s="11">
        <v>356040.9</v>
      </c>
      <c r="D9" s="11">
        <v>101420</v>
      </c>
      <c r="E9" s="11">
        <v>77944.850000000006</v>
      </c>
      <c r="F9" s="7">
        <f t="shared" si="2"/>
        <v>76.853529875764153</v>
      </c>
      <c r="G9" s="7">
        <f>E9/E28*100</f>
        <v>2.6829989151500455</v>
      </c>
      <c r="H9" s="8">
        <f t="shared" si="3"/>
        <v>21.892105654153777</v>
      </c>
    </row>
    <row r="10" spans="1:8" ht="47.25" customHeight="1" x14ac:dyDescent="0.3">
      <c r="A10" s="48" t="s">
        <v>7</v>
      </c>
      <c r="B10" s="49"/>
      <c r="C10" s="6">
        <v>1151641.53</v>
      </c>
      <c r="D10" s="11">
        <v>0</v>
      </c>
      <c r="E10" s="11">
        <v>0</v>
      </c>
      <c r="F10" s="7">
        <v>0</v>
      </c>
      <c r="G10" s="7">
        <f>E10/E28*100</f>
        <v>0</v>
      </c>
      <c r="H10" s="8">
        <f t="shared" si="3"/>
        <v>0</v>
      </c>
    </row>
    <row r="11" spans="1:8" ht="20.25" x14ac:dyDescent="0.3">
      <c r="A11" s="48" t="s">
        <v>8</v>
      </c>
      <c r="B11" s="49"/>
      <c r="C11" s="6">
        <v>7716.71</v>
      </c>
      <c r="D11" s="6">
        <v>2585</v>
      </c>
      <c r="E11" s="6">
        <v>2599.37</v>
      </c>
      <c r="F11" s="7">
        <f t="shared" si="2"/>
        <v>100.5558994197292</v>
      </c>
      <c r="G11" s="7">
        <f>E11/E28*100</f>
        <v>8.9474890131593959E-2</v>
      </c>
      <c r="H11" s="8">
        <f>E11/C11*100</f>
        <v>33.684951229215557</v>
      </c>
    </row>
    <row r="12" spans="1:8" ht="24.75" customHeight="1" x14ac:dyDescent="0.3">
      <c r="A12" s="37" t="s">
        <v>9</v>
      </c>
      <c r="B12" s="38"/>
      <c r="C12" s="11">
        <v>7716.71</v>
      </c>
      <c r="D12" s="11">
        <v>2585</v>
      </c>
      <c r="E12" s="11">
        <v>2599.37</v>
      </c>
      <c r="F12" s="7">
        <f t="shared" si="2"/>
        <v>100.5558994197292</v>
      </c>
      <c r="G12" s="7">
        <f>E12/E28*100</f>
        <v>8.9474890131593959E-2</v>
      </c>
      <c r="H12" s="8">
        <v>33.700000000000003</v>
      </c>
    </row>
    <row r="13" spans="1:8" ht="21" customHeight="1" x14ac:dyDescent="0.3">
      <c r="A13" s="44" t="s">
        <v>15</v>
      </c>
      <c r="B13" s="45"/>
      <c r="C13" s="6">
        <v>529267.99</v>
      </c>
      <c r="D13" s="7">
        <v>715000</v>
      </c>
      <c r="E13" s="7">
        <v>722178.83</v>
      </c>
      <c r="F13" s="7">
        <f t="shared" si="2"/>
        <v>101.00403216783216</v>
      </c>
      <c r="G13" s="7">
        <f>E13/E28*100</f>
        <v>24.85866631899771</v>
      </c>
      <c r="H13" s="8">
        <f>E13/C13*100</f>
        <v>136.4486127339762</v>
      </c>
    </row>
    <row r="14" spans="1:8" ht="21.75" customHeight="1" x14ac:dyDescent="0.3">
      <c r="A14" s="46" t="s">
        <v>16</v>
      </c>
      <c r="B14" s="47"/>
      <c r="C14" s="11">
        <v>44870.91</v>
      </c>
      <c r="D14" s="12">
        <v>83000</v>
      </c>
      <c r="E14" s="12">
        <v>65025.79</v>
      </c>
      <c r="F14" s="7">
        <f t="shared" si="2"/>
        <v>78.344325301204819</v>
      </c>
      <c r="G14" s="7">
        <f>E14/E28*100</f>
        <v>2.2383021331976987</v>
      </c>
      <c r="H14" s="8">
        <f t="shared" si="3"/>
        <v>144.9174754869023</v>
      </c>
    </row>
    <row r="15" spans="1:8" ht="19.5" customHeight="1" x14ac:dyDescent="0.3">
      <c r="A15" s="46" t="s">
        <v>17</v>
      </c>
      <c r="B15" s="47"/>
      <c r="C15" s="11">
        <v>484397.08</v>
      </c>
      <c r="D15" s="12">
        <v>632000</v>
      </c>
      <c r="E15" s="12">
        <v>657153.04</v>
      </c>
      <c r="F15" s="7">
        <f t="shared" si="2"/>
        <v>103.97991139240507</v>
      </c>
      <c r="G15" s="7">
        <f>E15/E28*100</f>
        <v>22.620364185800014</v>
      </c>
      <c r="H15" s="8">
        <f t="shared" si="3"/>
        <v>135.6641208489531</v>
      </c>
    </row>
    <row r="16" spans="1:8" ht="18.75" customHeight="1" x14ac:dyDescent="0.3">
      <c r="A16" s="48" t="s">
        <v>10</v>
      </c>
      <c r="B16" s="49"/>
      <c r="C16" s="13">
        <v>25500</v>
      </c>
      <c r="D16" s="12">
        <v>7400</v>
      </c>
      <c r="E16" s="12">
        <v>7200</v>
      </c>
      <c r="F16" s="7">
        <f>E16/D16*100</f>
        <v>97.297297297297305</v>
      </c>
      <c r="G16" s="7">
        <f>E16/E28*100</f>
        <v>0.24783667155790695</v>
      </c>
      <c r="H16" s="8">
        <f t="shared" si="3"/>
        <v>28.235294117647058</v>
      </c>
    </row>
    <row r="17" spans="1:9" ht="20.25" x14ac:dyDescent="0.3">
      <c r="A17" s="50" t="s">
        <v>11</v>
      </c>
      <c r="B17" s="51"/>
      <c r="C17" s="14">
        <f>C18+C22+C21</f>
        <v>339789.02</v>
      </c>
      <c r="D17" s="14">
        <f t="shared" ref="D17:E17" si="4">D18+D22</f>
        <v>71734</v>
      </c>
      <c r="E17" s="14">
        <f t="shared" si="4"/>
        <v>51413.509999999995</v>
      </c>
      <c r="F17" s="7">
        <f t="shared" si="2"/>
        <v>71.672442635291489</v>
      </c>
      <c r="G17" s="7">
        <f>E17/E28*100</f>
        <v>1.769743498820717</v>
      </c>
      <c r="H17" s="8">
        <f t="shared" si="3"/>
        <v>15.131009824861319</v>
      </c>
    </row>
    <row r="18" spans="1:9" ht="64.5" customHeight="1" x14ac:dyDescent="0.3">
      <c r="A18" s="48" t="s">
        <v>12</v>
      </c>
      <c r="B18" s="49"/>
      <c r="C18" s="11">
        <v>329168.43</v>
      </c>
      <c r="D18" s="11">
        <v>21110</v>
      </c>
      <c r="E18" s="11">
        <v>14834.05</v>
      </c>
      <c r="F18" s="7">
        <f t="shared" si="2"/>
        <v>70.270251065845571</v>
      </c>
      <c r="G18" s="7">
        <f>E18/E28*100</f>
        <v>0.51061410801716245</v>
      </c>
      <c r="H18" s="8">
        <f t="shared" si="3"/>
        <v>4.5065226941720997</v>
      </c>
    </row>
    <row r="19" spans="1:9" ht="48" customHeight="1" x14ac:dyDescent="0.3">
      <c r="A19" s="37" t="s">
        <v>18</v>
      </c>
      <c r="B19" s="38"/>
      <c r="C19" s="11">
        <v>314826.11</v>
      </c>
      <c r="D19" s="11">
        <v>0</v>
      </c>
      <c r="E19" s="11">
        <v>0</v>
      </c>
      <c r="F19" s="7">
        <v>0</v>
      </c>
      <c r="G19" s="7">
        <f>E19/E28*100</f>
        <v>0</v>
      </c>
      <c r="H19" s="8">
        <f t="shared" si="3"/>
        <v>0</v>
      </c>
    </row>
    <row r="20" spans="1:9" ht="36" customHeight="1" x14ac:dyDescent="0.3">
      <c r="A20" s="37" t="s">
        <v>19</v>
      </c>
      <c r="B20" s="38"/>
      <c r="C20" s="11">
        <v>14342.32</v>
      </c>
      <c r="D20" s="11">
        <v>21110</v>
      </c>
      <c r="E20" s="11">
        <v>14834.05</v>
      </c>
      <c r="F20" s="7">
        <f t="shared" si="2"/>
        <v>70.270251065845571</v>
      </c>
      <c r="G20" s="7">
        <f>E20/E28*100</f>
        <v>0.51061410801716245</v>
      </c>
      <c r="H20" s="8">
        <f>E20/C20*100</f>
        <v>103.42852481327986</v>
      </c>
    </row>
    <row r="21" spans="1:9" ht="43.5" customHeight="1" x14ac:dyDescent="0.3">
      <c r="A21" s="48" t="s">
        <v>20</v>
      </c>
      <c r="B21" s="49"/>
      <c r="C21" s="11">
        <v>10620.59</v>
      </c>
      <c r="D21" s="11">
        <v>0</v>
      </c>
      <c r="E21" s="11">
        <v>0</v>
      </c>
      <c r="F21" s="7">
        <v>0</v>
      </c>
      <c r="G21" s="7">
        <v>0</v>
      </c>
      <c r="H21" s="8">
        <f>E21/C21*100</f>
        <v>0</v>
      </c>
    </row>
    <row r="22" spans="1:9" ht="45.75" customHeight="1" x14ac:dyDescent="0.3">
      <c r="A22" s="48" t="s">
        <v>28</v>
      </c>
      <c r="B22" s="49"/>
      <c r="C22" s="11">
        <v>0</v>
      </c>
      <c r="D22" s="11">
        <v>50624</v>
      </c>
      <c r="E22" s="11">
        <v>36579.46</v>
      </c>
      <c r="F22" s="7">
        <f>E22/D22*100</f>
        <v>72.257150758533498</v>
      </c>
      <c r="G22" s="7">
        <f>E22/E28*100</f>
        <v>1.2591293908035548</v>
      </c>
      <c r="H22" s="8">
        <v>0</v>
      </c>
    </row>
    <row r="23" spans="1:9" ht="18" customHeight="1" x14ac:dyDescent="0.3">
      <c r="A23" s="50" t="s">
        <v>25</v>
      </c>
      <c r="B23" s="51"/>
      <c r="C23" s="7">
        <f>C24+C25+C27+C26</f>
        <v>2727653</v>
      </c>
      <c r="D23" s="7">
        <f>D24+D25+D27+D26</f>
        <v>2749608</v>
      </c>
      <c r="E23" s="7">
        <f>E24+E25+E27+E26</f>
        <v>2046002.58</v>
      </c>
      <c r="F23" s="7">
        <f t="shared" si="2"/>
        <v>74.410700725339765</v>
      </c>
      <c r="G23" s="7">
        <f>E23/E28*100</f>
        <v>70.427009642512544</v>
      </c>
      <c r="H23" s="8">
        <f t="shared" si="3"/>
        <v>75.009635756454358</v>
      </c>
    </row>
    <row r="24" spans="1:9" ht="20.25" x14ac:dyDescent="0.3">
      <c r="A24" s="37" t="s">
        <v>21</v>
      </c>
      <c r="B24" s="38"/>
      <c r="C24" s="12">
        <v>1803467</v>
      </c>
      <c r="D24" s="12">
        <v>2638634</v>
      </c>
      <c r="E24" s="12">
        <v>1994622</v>
      </c>
      <c r="F24" s="7">
        <f t="shared" si="2"/>
        <v>75.592977275362941</v>
      </c>
      <c r="G24" s="7">
        <f>E24/E28*100</f>
        <v>68.658399652246587</v>
      </c>
      <c r="H24" s="8">
        <f t="shared" si="3"/>
        <v>110.59930677966383</v>
      </c>
    </row>
    <row r="25" spans="1:9" ht="20.25" x14ac:dyDescent="0.3">
      <c r="A25" s="37" t="s">
        <v>22</v>
      </c>
      <c r="B25" s="38"/>
      <c r="C25" s="12">
        <v>13800</v>
      </c>
      <c r="D25" s="12">
        <v>0</v>
      </c>
      <c r="E25" s="12">
        <v>0</v>
      </c>
      <c r="F25" s="7">
        <v>0</v>
      </c>
      <c r="G25" s="7">
        <f>E25/E28*100</f>
        <v>0</v>
      </c>
      <c r="H25" s="8">
        <v>0</v>
      </c>
    </row>
    <row r="26" spans="1:9" ht="20.25" x14ac:dyDescent="0.3">
      <c r="A26" s="39" t="s">
        <v>23</v>
      </c>
      <c r="B26" s="39"/>
      <c r="C26" s="15">
        <v>70386</v>
      </c>
      <c r="D26" s="15">
        <v>70974</v>
      </c>
      <c r="E26" s="15">
        <v>51380.58</v>
      </c>
      <c r="F26" s="16">
        <f>E26/D26*100</f>
        <v>72.393524389212942</v>
      </c>
      <c r="G26" s="16">
        <f>E26/E28*100</f>
        <v>1.7686099902659391</v>
      </c>
      <c r="H26" s="16">
        <f t="shared" si="3"/>
        <v>72.998295115505925</v>
      </c>
    </row>
    <row r="27" spans="1:9" ht="21" thickBot="1" x14ac:dyDescent="0.35">
      <c r="A27" s="40" t="s">
        <v>27</v>
      </c>
      <c r="B27" s="41"/>
      <c r="C27" s="17">
        <v>840000</v>
      </c>
      <c r="D27" s="17">
        <v>40000</v>
      </c>
      <c r="E27" s="17">
        <v>0</v>
      </c>
      <c r="F27" s="18">
        <f>E27/D27*100</f>
        <v>0</v>
      </c>
      <c r="G27" s="18">
        <f>E27/E28*100</f>
        <v>0</v>
      </c>
      <c r="H27" s="19">
        <f t="shared" si="3"/>
        <v>0</v>
      </c>
    </row>
    <row r="28" spans="1:9" ht="22.5" customHeight="1" thickBot="1" x14ac:dyDescent="0.35">
      <c r="A28" s="42" t="s">
        <v>24</v>
      </c>
      <c r="B28" s="43"/>
      <c r="C28" s="20">
        <f>C6+C23</f>
        <v>5137609.1500000004</v>
      </c>
      <c r="D28" s="21">
        <f t="shared" ref="D28:E28" si="5">D6+D23</f>
        <v>3647747</v>
      </c>
      <c r="E28" s="20">
        <f t="shared" si="5"/>
        <v>2905139.08</v>
      </c>
      <c r="F28" s="21">
        <f t="shared" si="2"/>
        <v>79.642011356599014</v>
      </c>
      <c r="G28" s="21">
        <v>100</v>
      </c>
      <c r="H28" s="22">
        <f t="shared" si="3"/>
        <v>56.546517945998289</v>
      </c>
    </row>
    <row r="29" spans="1:9" x14ac:dyDescent="0.25">
      <c r="A29" s="36"/>
      <c r="B29" s="36"/>
      <c r="C29" s="4"/>
      <c r="D29" s="4"/>
      <c r="E29" s="4"/>
      <c r="F29" s="4"/>
      <c r="G29" s="4"/>
      <c r="H29" s="4"/>
      <c r="I29" s="5"/>
    </row>
    <row r="30" spans="1:9" x14ac:dyDescent="0.25">
      <c r="A30" s="36"/>
      <c r="B30" s="36"/>
      <c r="C30" s="4"/>
      <c r="D30" s="4"/>
      <c r="E30" s="4"/>
      <c r="F30" s="4"/>
      <c r="G30" s="4"/>
      <c r="H30" s="4"/>
      <c r="I30" s="5"/>
    </row>
    <row r="31" spans="1:9" x14ac:dyDescent="0.25">
      <c r="A31" s="36"/>
      <c r="B31" s="36"/>
      <c r="C31" s="4"/>
      <c r="D31" s="4"/>
      <c r="E31" s="4"/>
      <c r="F31" s="4"/>
      <c r="G31" s="4"/>
      <c r="H31" s="4"/>
      <c r="I31" s="5"/>
    </row>
    <row r="32" spans="1:9" x14ac:dyDescent="0.25">
      <c r="A32" s="36"/>
      <c r="B32" s="36"/>
      <c r="C32" s="4"/>
      <c r="D32" s="4"/>
      <c r="E32" s="4"/>
      <c r="F32" s="4"/>
      <c r="G32" s="4"/>
      <c r="H32" s="4"/>
      <c r="I32" s="5"/>
    </row>
    <row r="33" spans="1:9" x14ac:dyDescent="0.25">
      <c r="A33" s="36"/>
      <c r="B33" s="36"/>
      <c r="C33" s="4"/>
      <c r="D33" s="4"/>
      <c r="E33" s="4"/>
      <c r="F33" s="4"/>
      <c r="G33" s="4"/>
      <c r="H33" s="4"/>
      <c r="I33" s="5"/>
    </row>
    <row r="34" spans="1:9" x14ac:dyDescent="0.25">
      <c r="A34" s="36"/>
      <c r="B34" s="36"/>
      <c r="C34" s="4"/>
      <c r="D34" s="4"/>
      <c r="E34" s="4"/>
      <c r="F34" s="4"/>
      <c r="G34" s="4"/>
      <c r="H34" s="4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</sheetData>
  <mergeCells count="34">
    <mergeCell ref="A12:B12"/>
    <mergeCell ref="A3:B4"/>
    <mergeCell ref="C3:C4"/>
    <mergeCell ref="D3:G3"/>
    <mergeCell ref="H3:H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0:B3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G31" sqref="G31"/>
    </sheetView>
  </sheetViews>
  <sheetFormatPr defaultRowHeight="15" x14ac:dyDescent="0.25"/>
  <cols>
    <col min="2" max="2" width="24.85546875" customWidth="1"/>
    <col min="3" max="3" width="19" customWidth="1"/>
    <col min="4" max="4" width="17.140625" customWidth="1"/>
    <col min="5" max="5" width="15.5703125" customWidth="1"/>
    <col min="6" max="6" width="13.140625" customWidth="1"/>
    <col min="7" max="7" width="11.5703125" customWidth="1"/>
    <col min="8" max="8" width="16.5703125" customWidth="1"/>
  </cols>
  <sheetData>
    <row r="1" spans="1:8" ht="84" customHeight="1" x14ac:dyDescent="0.25">
      <c r="F1" s="65" t="s">
        <v>37</v>
      </c>
      <c r="G1" s="65"/>
      <c r="H1" s="65"/>
    </row>
    <row r="2" spans="1:8" ht="18.75" x14ac:dyDescent="0.3">
      <c r="B2" s="3" t="s">
        <v>38</v>
      </c>
      <c r="C2" s="3"/>
      <c r="D2" s="3"/>
      <c r="E2" s="3"/>
      <c r="F2" s="3"/>
    </row>
    <row r="3" spans="1:8" ht="15.75" thickBot="1" x14ac:dyDescent="0.3"/>
    <row r="4" spans="1:8" ht="48" customHeight="1" thickBot="1" x14ac:dyDescent="0.3">
      <c r="A4" s="52" t="s">
        <v>0</v>
      </c>
      <c r="B4" s="53"/>
      <c r="C4" s="71" t="s">
        <v>39</v>
      </c>
      <c r="D4" s="66" t="s">
        <v>40</v>
      </c>
      <c r="E4" s="67"/>
      <c r="F4" s="67"/>
      <c r="G4" s="68"/>
      <c r="H4" s="71" t="s">
        <v>42</v>
      </c>
    </row>
    <row r="5" spans="1:8" ht="60.75" customHeight="1" thickBot="1" x14ac:dyDescent="0.3">
      <c r="A5" s="54"/>
      <c r="B5" s="55"/>
      <c r="C5" s="72"/>
      <c r="D5" s="23" t="s">
        <v>26</v>
      </c>
      <c r="E5" s="23" t="s">
        <v>41</v>
      </c>
      <c r="F5" s="23" t="s">
        <v>2</v>
      </c>
      <c r="G5" s="23" t="s">
        <v>1</v>
      </c>
      <c r="H5" s="72"/>
    </row>
    <row r="6" spans="1:8" ht="15.75" thickBot="1" x14ac:dyDescent="0.3">
      <c r="A6" s="58">
        <v>1</v>
      </c>
      <c r="B6" s="60"/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</row>
    <row r="7" spans="1:8" ht="34.5" customHeight="1" x14ac:dyDescent="0.3">
      <c r="A7" s="61" t="s">
        <v>4</v>
      </c>
      <c r="B7" s="62"/>
      <c r="C7" s="25">
        <f>C8+C19</f>
        <v>733.6</v>
      </c>
      <c r="D7" s="25">
        <f>D8+D19</f>
        <v>1473</v>
      </c>
      <c r="E7" s="25">
        <f>E8+E19</f>
        <v>478.8</v>
      </c>
      <c r="F7" s="25">
        <f>E7/D7*100</f>
        <v>32.505091649694499</v>
      </c>
      <c r="G7" s="25">
        <f>E7/E32*100</f>
        <v>24.451026452864877</v>
      </c>
      <c r="H7" s="33">
        <f>E7/C7*100</f>
        <v>65.267175572519093</v>
      </c>
    </row>
    <row r="8" spans="1:8" ht="19.5" x14ac:dyDescent="0.35">
      <c r="A8" s="50" t="s">
        <v>5</v>
      </c>
      <c r="B8" s="51"/>
      <c r="C8" s="26">
        <f>C9+C11+C12+C14+C17+C18</f>
        <v>696.9</v>
      </c>
      <c r="D8" s="26">
        <f>D9+D11+D12+D14+D17+D18</f>
        <v>1089.5999999999999</v>
      </c>
      <c r="E8" s="26">
        <f>E9+E11+E12+E14+E17+E18</f>
        <v>406.3</v>
      </c>
      <c r="F8" s="25">
        <f t="shared" ref="F8:F32" si="0">E8/D8*100</f>
        <v>37.288913362701912</v>
      </c>
      <c r="G8" s="25">
        <f>E8/E32*100</f>
        <v>20.748646716372178</v>
      </c>
      <c r="H8" s="33">
        <f t="shared" ref="H8:H32" si="1">E8/C8*100</f>
        <v>58.301047496053961</v>
      </c>
    </row>
    <row r="9" spans="1:8" ht="20.25" customHeight="1" x14ac:dyDescent="0.3">
      <c r="A9" s="48" t="s">
        <v>6</v>
      </c>
      <c r="B9" s="49"/>
      <c r="C9" s="25">
        <v>32.799999999999997</v>
      </c>
      <c r="D9" s="25">
        <v>49.5</v>
      </c>
      <c r="E9" s="25">
        <v>40.200000000000003</v>
      </c>
      <c r="F9" s="25">
        <f t="shared" si="0"/>
        <v>81.212121212121218</v>
      </c>
      <c r="G9" s="25">
        <f>E9/E32*100</f>
        <v>2.0529057297518132</v>
      </c>
      <c r="H9" s="33">
        <f t="shared" si="1"/>
        <v>122.56097560975611</v>
      </c>
    </row>
    <row r="10" spans="1:8" ht="24.75" customHeight="1" x14ac:dyDescent="0.3">
      <c r="A10" s="37" t="s">
        <v>3</v>
      </c>
      <c r="B10" s="38"/>
      <c r="C10" s="27">
        <v>32.799999999999997</v>
      </c>
      <c r="D10" s="27">
        <v>49.5</v>
      </c>
      <c r="E10" s="27">
        <v>40.200000000000003</v>
      </c>
      <c r="F10" s="27">
        <f t="shared" si="0"/>
        <v>81.212121212121218</v>
      </c>
      <c r="G10" s="27">
        <f>E10/E32*100</f>
        <v>2.0529057297518132</v>
      </c>
      <c r="H10" s="34">
        <f t="shared" si="1"/>
        <v>122.56097560975611</v>
      </c>
    </row>
    <row r="11" spans="1:8" ht="29.25" customHeight="1" x14ac:dyDescent="0.3">
      <c r="A11" s="69" t="s">
        <v>7</v>
      </c>
      <c r="B11" s="70"/>
      <c r="C11" s="27">
        <v>0</v>
      </c>
      <c r="D11" s="28">
        <v>0</v>
      </c>
      <c r="E11" s="27">
        <v>0</v>
      </c>
      <c r="F11" s="27">
        <v>0</v>
      </c>
      <c r="G11" s="27">
        <f>E11/E32*100</f>
        <v>0</v>
      </c>
      <c r="H11" s="34">
        <v>0</v>
      </c>
    </row>
    <row r="12" spans="1:8" ht="18.75" x14ac:dyDescent="0.3">
      <c r="A12" s="48" t="s">
        <v>8</v>
      </c>
      <c r="B12" s="49"/>
      <c r="C12" s="25">
        <v>81.5</v>
      </c>
      <c r="D12" s="29">
        <v>82.1</v>
      </c>
      <c r="E12" s="25">
        <v>67.8</v>
      </c>
      <c r="F12" s="25">
        <f t="shared" si="0"/>
        <v>82.582216808769786</v>
      </c>
      <c r="G12" s="25">
        <f>E12/E32*100</f>
        <v>3.4623633949545498</v>
      </c>
      <c r="H12" s="33">
        <f t="shared" si="1"/>
        <v>83.190184049079747</v>
      </c>
    </row>
    <row r="13" spans="1:8" ht="24.75" customHeight="1" x14ac:dyDescent="0.3">
      <c r="A13" s="37" t="s">
        <v>9</v>
      </c>
      <c r="B13" s="38"/>
      <c r="C13" s="27">
        <v>81.5</v>
      </c>
      <c r="D13" s="28">
        <v>82.1</v>
      </c>
      <c r="E13" s="27">
        <v>67.8</v>
      </c>
      <c r="F13" s="27">
        <f t="shared" si="0"/>
        <v>82.582216808769786</v>
      </c>
      <c r="G13" s="27">
        <f>E13/E32*100</f>
        <v>3.4623633949545498</v>
      </c>
      <c r="H13" s="34">
        <f t="shared" si="1"/>
        <v>83.190184049079747</v>
      </c>
    </row>
    <row r="14" spans="1:8" ht="21" customHeight="1" x14ac:dyDescent="0.3">
      <c r="A14" s="44" t="s">
        <v>15</v>
      </c>
      <c r="B14" s="45"/>
      <c r="C14" s="25">
        <f>C15+C16</f>
        <v>582.6</v>
      </c>
      <c r="D14" s="25">
        <f>D15+D16</f>
        <v>958</v>
      </c>
      <c r="E14" s="25">
        <f>E15+E16</f>
        <v>298.3</v>
      </c>
      <c r="F14" s="25">
        <f t="shared" si="0"/>
        <v>31.137787056367433</v>
      </c>
      <c r="G14" s="25">
        <f>E14/E32*100</f>
        <v>15.233377591665818</v>
      </c>
      <c r="H14" s="33">
        <f>E14/C14*100</f>
        <v>51.201510470305521</v>
      </c>
    </row>
    <row r="15" spans="1:8" ht="21.75" customHeight="1" x14ac:dyDescent="0.3">
      <c r="A15" s="46" t="s">
        <v>16</v>
      </c>
      <c r="B15" s="47"/>
      <c r="C15" s="27">
        <v>-7.4</v>
      </c>
      <c r="D15" s="27">
        <v>84</v>
      </c>
      <c r="E15" s="27">
        <v>24.2</v>
      </c>
      <c r="F15" s="27">
        <f t="shared" si="0"/>
        <v>28.809523809523807</v>
      </c>
      <c r="G15" s="27">
        <f>E15/E32*100</f>
        <v>1.2358288223879073</v>
      </c>
      <c r="H15" s="34"/>
    </row>
    <row r="16" spans="1:8" ht="19.5" customHeight="1" x14ac:dyDescent="0.3">
      <c r="A16" s="46" t="s">
        <v>17</v>
      </c>
      <c r="B16" s="47"/>
      <c r="C16" s="27">
        <v>590</v>
      </c>
      <c r="D16" s="27">
        <v>874</v>
      </c>
      <c r="E16" s="27">
        <v>274.10000000000002</v>
      </c>
      <c r="F16" s="27">
        <f t="shared" si="0"/>
        <v>31.36155606407323</v>
      </c>
      <c r="G16" s="27">
        <v>31.5</v>
      </c>
      <c r="H16" s="34">
        <f t="shared" si="1"/>
        <v>46.457627118644076</v>
      </c>
    </row>
    <row r="17" spans="1:8" ht="55.5" hidden="1" customHeight="1" x14ac:dyDescent="0.3">
      <c r="A17" s="48"/>
      <c r="B17" s="49"/>
      <c r="C17" s="27"/>
      <c r="D17" s="27"/>
      <c r="E17" s="27"/>
      <c r="F17" s="25"/>
      <c r="G17" s="25"/>
      <c r="H17" s="33"/>
    </row>
    <row r="18" spans="1:8" ht="18.75" customHeight="1" x14ac:dyDescent="0.3">
      <c r="A18" s="37" t="s">
        <v>36</v>
      </c>
      <c r="B18" s="38"/>
      <c r="C18" s="27">
        <v>0</v>
      </c>
      <c r="D18" s="27">
        <v>0</v>
      </c>
      <c r="E18" s="27">
        <v>0</v>
      </c>
      <c r="F18" s="27">
        <v>0</v>
      </c>
      <c r="G18" s="27">
        <f>E18/E32*100</f>
        <v>0</v>
      </c>
      <c r="H18" s="34">
        <v>0</v>
      </c>
    </row>
    <row r="19" spans="1:8" ht="33" customHeight="1" x14ac:dyDescent="0.35">
      <c r="A19" s="50" t="s">
        <v>11</v>
      </c>
      <c r="B19" s="51"/>
      <c r="C19" s="26">
        <f>C20+C23+C26</f>
        <v>36.700000000000003</v>
      </c>
      <c r="D19" s="26">
        <f>D20+D23+D25+D26</f>
        <v>383.4</v>
      </c>
      <c r="E19" s="26">
        <f>E20+E23+E25+E26</f>
        <v>72.5</v>
      </c>
      <c r="F19" s="25">
        <f t="shared" si="0"/>
        <v>18.909754825247784</v>
      </c>
      <c r="G19" s="25">
        <f>E19/E32*100</f>
        <v>3.7023797364926976</v>
      </c>
      <c r="H19" s="33">
        <f>E19/C19*100</f>
        <v>197.5476839237057</v>
      </c>
    </row>
    <row r="20" spans="1:8" ht="64.5" customHeight="1" x14ac:dyDescent="0.3">
      <c r="A20" s="48" t="s">
        <v>12</v>
      </c>
      <c r="B20" s="49"/>
      <c r="C20" s="25">
        <v>36.700000000000003</v>
      </c>
      <c r="D20" s="25">
        <v>28.4</v>
      </c>
      <c r="E20" s="25">
        <v>67.5</v>
      </c>
      <c r="F20" s="25">
        <f t="shared" si="0"/>
        <v>237.67605633802819</v>
      </c>
      <c r="G20" s="25">
        <f>E20/E32*100</f>
        <v>3.4470432029414764</v>
      </c>
      <c r="H20" s="33">
        <f t="shared" si="1"/>
        <v>183.92370572207085</v>
      </c>
    </row>
    <row r="21" spans="1:8" ht="48" customHeight="1" x14ac:dyDescent="0.3">
      <c r="A21" s="37" t="s">
        <v>18</v>
      </c>
      <c r="B21" s="38"/>
      <c r="C21" s="27">
        <v>0</v>
      </c>
      <c r="D21" s="28">
        <v>0</v>
      </c>
      <c r="E21" s="27">
        <v>0</v>
      </c>
      <c r="F21" s="27">
        <v>0</v>
      </c>
      <c r="G21" s="27">
        <f>E21/E32*100</f>
        <v>0</v>
      </c>
      <c r="H21" s="34">
        <v>0</v>
      </c>
    </row>
    <row r="22" spans="1:8" ht="123.75" customHeight="1" x14ac:dyDescent="0.3">
      <c r="A22" s="37" t="s">
        <v>35</v>
      </c>
      <c r="B22" s="38"/>
      <c r="C22" s="27">
        <v>36.700000000000003</v>
      </c>
      <c r="D22" s="28">
        <v>28.4</v>
      </c>
      <c r="E22" s="27">
        <v>36.700000000000003</v>
      </c>
      <c r="F22" s="27">
        <f t="shared" si="0"/>
        <v>129.22535211267606</v>
      </c>
      <c r="G22" s="27">
        <f>E22/E32*100</f>
        <v>1.8741701562659585</v>
      </c>
      <c r="H22" s="34">
        <f t="shared" si="1"/>
        <v>100</v>
      </c>
    </row>
    <row r="23" spans="1:8" ht="43.5" customHeight="1" x14ac:dyDescent="0.3">
      <c r="A23" s="48" t="s">
        <v>20</v>
      </c>
      <c r="B23" s="49"/>
      <c r="C23" s="25">
        <v>0</v>
      </c>
      <c r="D23" s="25">
        <v>350</v>
      </c>
      <c r="E23" s="25">
        <v>0</v>
      </c>
      <c r="F23" s="25">
        <f t="shared" si="0"/>
        <v>0</v>
      </c>
      <c r="G23" s="25">
        <f>E23/E32*100</f>
        <v>0</v>
      </c>
      <c r="H23" s="33">
        <v>0</v>
      </c>
    </row>
    <row r="24" spans="1:8" ht="108.75" customHeight="1" x14ac:dyDescent="0.3">
      <c r="A24" s="37" t="s">
        <v>34</v>
      </c>
      <c r="B24" s="38"/>
      <c r="C24" s="27">
        <v>0</v>
      </c>
      <c r="D24" s="27">
        <v>350</v>
      </c>
      <c r="E24" s="27">
        <v>0</v>
      </c>
      <c r="F24" s="27">
        <f t="shared" ref="F24:F25" si="2">E24/D24*100</f>
        <v>0</v>
      </c>
      <c r="G24" s="27">
        <f>E24/E32*100</f>
        <v>0</v>
      </c>
      <c r="H24" s="34">
        <v>0</v>
      </c>
    </row>
    <row r="25" spans="1:8" ht="23.25" customHeight="1" x14ac:dyDescent="0.3">
      <c r="A25" s="63" t="s">
        <v>44</v>
      </c>
      <c r="B25" s="64"/>
      <c r="C25" s="27">
        <v>0</v>
      </c>
      <c r="D25" s="25">
        <v>5</v>
      </c>
      <c r="E25" s="25">
        <v>5</v>
      </c>
      <c r="F25" s="25">
        <f t="shared" si="2"/>
        <v>100</v>
      </c>
      <c r="G25" s="25">
        <f>E25/E32*100</f>
        <v>0.25533653355122049</v>
      </c>
      <c r="H25" s="33"/>
    </row>
    <row r="26" spans="1:8" ht="30" customHeight="1" x14ac:dyDescent="0.3">
      <c r="A26" s="48" t="s">
        <v>43</v>
      </c>
      <c r="B26" s="49"/>
      <c r="C26" s="25">
        <v>0</v>
      </c>
      <c r="D26" s="29">
        <v>0</v>
      </c>
      <c r="E26" s="25">
        <v>0</v>
      </c>
      <c r="F26" s="25">
        <v>0</v>
      </c>
      <c r="G26" s="25">
        <f>E26/E32*100</f>
        <v>0</v>
      </c>
      <c r="H26" s="33">
        <v>0</v>
      </c>
    </row>
    <row r="27" spans="1:8" ht="20.25" customHeight="1" x14ac:dyDescent="0.3">
      <c r="A27" s="50" t="s">
        <v>25</v>
      </c>
      <c r="B27" s="51"/>
      <c r="C27" s="25">
        <f>SUM(C28:C31)</f>
        <v>1142.6000000000001</v>
      </c>
      <c r="D27" s="25">
        <f>SUM(D28:D31)</f>
        <v>2150.9</v>
      </c>
      <c r="E27" s="25">
        <f>SUM(E28:E31)</f>
        <v>1479.4</v>
      </c>
      <c r="F27" s="25">
        <f t="shared" si="0"/>
        <v>68.780510483983448</v>
      </c>
      <c r="G27" s="25">
        <f>E27/E32*100</f>
        <v>75.54897354713512</v>
      </c>
      <c r="H27" s="33">
        <f t="shared" si="1"/>
        <v>129.47663224225451</v>
      </c>
    </row>
    <row r="28" spans="1:8" ht="18.75" x14ac:dyDescent="0.3">
      <c r="A28" s="37" t="s">
        <v>21</v>
      </c>
      <c r="B28" s="38"/>
      <c r="C28" s="27">
        <v>104.2</v>
      </c>
      <c r="D28" s="27">
        <v>80</v>
      </c>
      <c r="E28" s="27">
        <v>60</v>
      </c>
      <c r="F28" s="27">
        <v>75</v>
      </c>
      <c r="G28" s="27">
        <v>5.5</v>
      </c>
      <c r="H28" s="34">
        <f t="shared" si="1"/>
        <v>57.581573896353163</v>
      </c>
    </row>
    <row r="29" spans="1:8" ht="18.75" x14ac:dyDescent="0.3">
      <c r="A29" s="37" t="s">
        <v>22</v>
      </c>
      <c r="B29" s="38"/>
      <c r="C29" s="27">
        <v>0</v>
      </c>
      <c r="D29" s="27">
        <v>560.5</v>
      </c>
      <c r="E29" s="27">
        <v>291.7</v>
      </c>
      <c r="F29" s="30">
        <v>0</v>
      </c>
      <c r="G29" s="27">
        <f>E29/E32*100</f>
        <v>14.896333367378203</v>
      </c>
      <c r="H29" s="34">
        <v>0</v>
      </c>
    </row>
    <row r="30" spans="1:8" ht="18.75" x14ac:dyDescent="0.3">
      <c r="A30" s="39" t="s">
        <v>23</v>
      </c>
      <c r="B30" s="39"/>
      <c r="C30" s="30">
        <v>68.7</v>
      </c>
      <c r="D30" s="30">
        <v>100.6</v>
      </c>
      <c r="E30" s="30">
        <v>75.400000000000006</v>
      </c>
      <c r="F30" s="30">
        <f>E30/D30*100</f>
        <v>74.950298210735596</v>
      </c>
      <c r="G30" s="27">
        <f>E30/E32*100</f>
        <v>3.8504749259524051</v>
      </c>
      <c r="H30" s="34">
        <f t="shared" si="1"/>
        <v>109.75254730713246</v>
      </c>
    </row>
    <row r="31" spans="1:8" ht="19.5" thickBot="1" x14ac:dyDescent="0.35">
      <c r="A31" s="40" t="s">
        <v>27</v>
      </c>
      <c r="B31" s="41"/>
      <c r="C31" s="31">
        <v>969.7</v>
      </c>
      <c r="D31" s="31">
        <v>1409.8</v>
      </c>
      <c r="E31" s="31">
        <v>1052.3</v>
      </c>
      <c r="F31" s="30">
        <f>E31/D31*100</f>
        <v>74.641793162150663</v>
      </c>
      <c r="G31" s="27">
        <f>E31/E32*100</f>
        <v>53.738126851189861</v>
      </c>
      <c r="H31" s="34">
        <f t="shared" si="1"/>
        <v>108.51809838094255</v>
      </c>
    </row>
    <row r="32" spans="1:8" ht="22.5" customHeight="1" thickBot="1" x14ac:dyDescent="0.35">
      <c r="A32" s="42" t="s">
        <v>24</v>
      </c>
      <c r="B32" s="43"/>
      <c r="C32" s="32">
        <f>C7+C27</f>
        <v>1876.2000000000003</v>
      </c>
      <c r="D32" s="32">
        <f>D7+D27</f>
        <v>3623.9</v>
      </c>
      <c r="E32" s="32">
        <f>E7+E27</f>
        <v>1958.2</v>
      </c>
      <c r="F32" s="32">
        <f t="shared" si="0"/>
        <v>54.035707387069174</v>
      </c>
      <c r="G32" s="32">
        <v>100</v>
      </c>
      <c r="H32" s="35">
        <f t="shared" si="1"/>
        <v>104.37053619017161</v>
      </c>
    </row>
    <row r="33" spans="1:9" x14ac:dyDescent="0.25">
      <c r="A33" s="36"/>
      <c r="B33" s="36"/>
      <c r="C33" s="4"/>
      <c r="D33" s="4"/>
      <c r="E33" s="4"/>
      <c r="F33" s="4"/>
      <c r="G33" s="4"/>
      <c r="H33" s="4"/>
      <c r="I33" s="5"/>
    </row>
    <row r="34" spans="1:9" x14ac:dyDescent="0.25">
      <c r="A34" s="36"/>
      <c r="B34" s="36"/>
      <c r="C34" s="4"/>
      <c r="D34" s="4"/>
      <c r="E34" s="4"/>
      <c r="F34" s="4"/>
      <c r="G34" s="4"/>
      <c r="H34" s="4"/>
      <c r="I34" s="5"/>
    </row>
    <row r="35" spans="1:9" x14ac:dyDescent="0.25">
      <c r="A35" s="36"/>
      <c r="B35" s="36"/>
      <c r="C35" s="4"/>
      <c r="D35" s="4"/>
      <c r="E35" s="4"/>
      <c r="F35" s="4"/>
      <c r="G35" s="4"/>
      <c r="H35" s="4"/>
      <c r="I35" s="5"/>
    </row>
    <row r="36" spans="1:9" x14ac:dyDescent="0.25">
      <c r="A36" s="36"/>
      <c r="B36" s="36"/>
      <c r="C36" s="4"/>
      <c r="D36" s="4"/>
      <c r="E36" s="4"/>
      <c r="F36" s="4"/>
      <c r="G36" s="4"/>
      <c r="H36" s="4"/>
      <c r="I36" s="5"/>
    </row>
    <row r="37" spans="1:9" x14ac:dyDescent="0.25">
      <c r="A37" s="36"/>
      <c r="B37" s="36"/>
      <c r="C37" s="4"/>
      <c r="D37" s="4"/>
      <c r="E37" s="4"/>
      <c r="F37" s="4"/>
      <c r="G37" s="4"/>
      <c r="H37" s="4"/>
      <c r="I37" s="5"/>
    </row>
    <row r="38" spans="1:9" x14ac:dyDescent="0.25">
      <c r="A38" s="36"/>
      <c r="B38" s="36"/>
      <c r="C38" s="4"/>
      <c r="D38" s="4"/>
      <c r="E38" s="4"/>
      <c r="F38" s="4"/>
      <c r="G38" s="4"/>
      <c r="H38" s="4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</sheetData>
  <mergeCells count="38">
    <mergeCell ref="H4:H5"/>
    <mergeCell ref="A6:B6"/>
    <mergeCell ref="A7:B7"/>
    <mergeCell ref="A8:B8"/>
    <mergeCell ref="A9:B9"/>
    <mergeCell ref="C4:C5"/>
    <mergeCell ref="A4:B5"/>
    <mergeCell ref="A30:B30"/>
    <mergeCell ref="A20:B20"/>
    <mergeCell ref="A21:B21"/>
    <mergeCell ref="A22:B22"/>
    <mergeCell ref="D4:G4"/>
    <mergeCell ref="A10:B10"/>
    <mergeCell ref="A11:B11"/>
    <mergeCell ref="A12:B12"/>
    <mergeCell ref="A13:B13"/>
    <mergeCell ref="A18:B18"/>
    <mergeCell ref="A19:B19"/>
    <mergeCell ref="A14:B14"/>
    <mergeCell ref="A15:B15"/>
    <mergeCell ref="A16:B16"/>
    <mergeCell ref="A17:B17"/>
    <mergeCell ref="A25:B25"/>
    <mergeCell ref="A24:B24"/>
    <mergeCell ref="F1:H1"/>
    <mergeCell ref="A23:B23"/>
    <mergeCell ref="A38:B38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</mergeCells>
  <pageMargins left="0.70866141732283472" right="0.70866141732283472" top="0.55118110236220474" bottom="0.35433070866141736" header="0.31496062992125984" footer="0.31496062992125984"/>
  <pageSetup paperSize="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руб.</vt:lpstr>
      <vt:lpstr>тыс.руб.</vt:lpstr>
      <vt:lpstr>руб.!Заголовки_для_печати</vt:lpstr>
      <vt:lpstr>тыс.руб.!Заголовки_для_печати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КСП</dc:creator>
  <cp:lastModifiedBy>КСП</cp:lastModifiedBy>
  <cp:lastPrinted>2022-10-25T08:10:38Z</cp:lastPrinted>
  <dcterms:created xsi:type="dcterms:W3CDTF">2014-10-27T05:25:51Z</dcterms:created>
  <dcterms:modified xsi:type="dcterms:W3CDTF">2022-10-25T08:14:06Z</dcterms:modified>
</cp:coreProperties>
</file>