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СП\Desktop\производственная деятельность\2.ЭКСПЕРТНО-аналитические МЕРОПРИЯТИЯ\Оперативный анализ исполнения бюджетов\2022\РАЙОН\"/>
    </mc:Choice>
  </mc:AlternateContent>
  <bookViews>
    <workbookView xWindow="0" yWindow="0" windowWidth="19440" windowHeight="7755" activeTab="1"/>
  </bookViews>
  <sheets>
    <sheet name="РУБ." sheetId="1" r:id="rId1"/>
    <sheet name="ТЫС.РУБ." sheetId="2" r:id="rId2"/>
  </sheets>
  <definedNames>
    <definedName name="_xlnm.Print_Titles" localSheetId="0">РУБ.!$4:$6</definedName>
    <definedName name="_xlnm.Print_Titles" localSheetId="1">ТЫС.РУБ.!$4:$6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D31" i="2"/>
  <c r="D32" i="2"/>
  <c r="F57" i="2"/>
  <c r="H53" i="2"/>
  <c r="H50" i="2"/>
  <c r="H30" i="2"/>
  <c r="H28" i="2"/>
  <c r="H27" i="2"/>
  <c r="F27" i="2"/>
  <c r="D26" i="2"/>
  <c r="H42" i="2" l="1"/>
  <c r="F15" i="2"/>
  <c r="E62" i="2"/>
  <c r="H54" i="2" l="1"/>
  <c r="H46" i="2"/>
  <c r="H43" i="2"/>
  <c r="H40" i="2"/>
  <c r="F28" i="2"/>
  <c r="E37" i="2"/>
  <c r="D37" i="2" l="1"/>
  <c r="F42" i="2"/>
  <c r="F43" i="2"/>
  <c r="H44" i="2"/>
  <c r="F44" i="2"/>
  <c r="H45" i="2"/>
  <c r="F45" i="2"/>
  <c r="F54" i="2" l="1"/>
  <c r="F55" i="2"/>
  <c r="H37" i="2" l="1"/>
  <c r="H13" i="2" l="1"/>
  <c r="F13" i="2"/>
  <c r="D23" i="2" l="1"/>
  <c r="D19" i="2"/>
  <c r="D9" i="2"/>
  <c r="D8" i="2" l="1"/>
  <c r="D18" i="2"/>
  <c r="H48" i="2" l="1"/>
  <c r="F40" i="2" l="1"/>
  <c r="E26" i="2" l="1"/>
  <c r="H26" i="2" s="1"/>
  <c r="F26" i="2" l="1"/>
  <c r="H56" i="2"/>
  <c r="H51" i="2"/>
  <c r="H49" i="2"/>
  <c r="H35" i="2"/>
  <c r="H34" i="2"/>
  <c r="H29" i="2"/>
  <c r="H25" i="2"/>
  <c r="H24" i="2"/>
  <c r="H21" i="2"/>
  <c r="H20" i="2"/>
  <c r="H16" i="2"/>
  <c r="H14" i="2"/>
  <c r="H11" i="2"/>
  <c r="H10" i="2"/>
  <c r="F56" i="2"/>
  <c r="F51" i="2"/>
  <c r="F50" i="2"/>
  <c r="F49" i="2"/>
  <c r="F48" i="2"/>
  <c r="F46" i="2"/>
  <c r="F35" i="2"/>
  <c r="F34" i="2"/>
  <c r="F29" i="2"/>
  <c r="F25" i="2"/>
  <c r="F24" i="2"/>
  <c r="F21" i="2"/>
  <c r="F20" i="2"/>
  <c r="F16" i="2"/>
  <c r="F14" i="2"/>
  <c r="F11" i="2"/>
  <c r="F10" i="2"/>
  <c r="E47" i="2" l="1"/>
  <c r="D47" i="2"/>
  <c r="F47" i="2" l="1"/>
  <c r="H47" i="2"/>
  <c r="H51" i="1"/>
  <c r="G13" i="1"/>
  <c r="H10" i="1"/>
  <c r="H14" i="1"/>
  <c r="H15" i="1"/>
  <c r="H16" i="1"/>
  <c r="H17" i="1"/>
  <c r="H20" i="1"/>
  <c r="H21" i="1"/>
  <c r="H24" i="1"/>
  <c r="H25" i="1"/>
  <c r="H27" i="1"/>
  <c r="H28" i="1"/>
  <c r="H29" i="1"/>
  <c r="H34" i="1"/>
  <c r="H35" i="1"/>
  <c r="H40" i="1"/>
  <c r="H42" i="1"/>
  <c r="H44" i="1"/>
  <c r="H45" i="1"/>
  <c r="H46" i="1"/>
  <c r="H47" i="1"/>
  <c r="F22" i="1"/>
  <c r="F24" i="1"/>
  <c r="F25" i="1"/>
  <c r="F28" i="1"/>
  <c r="F29" i="1"/>
  <c r="F34" i="1"/>
  <c r="F35" i="1"/>
  <c r="F38" i="1"/>
  <c r="F39" i="1"/>
  <c r="F40" i="1"/>
  <c r="F42" i="1"/>
  <c r="F43" i="1"/>
  <c r="F44" i="1"/>
  <c r="F45" i="1"/>
  <c r="F46" i="1"/>
  <c r="F47" i="1"/>
  <c r="F49" i="1"/>
  <c r="F20" i="1"/>
  <c r="F21" i="1"/>
  <c r="F14" i="1"/>
  <c r="F15" i="1"/>
  <c r="F16" i="1"/>
  <c r="F10" i="1"/>
  <c r="F11" i="1"/>
  <c r="E33" i="2" l="1"/>
  <c r="D33" i="2"/>
  <c r="E23" i="2"/>
  <c r="H23" i="2" s="1"/>
  <c r="E19" i="2"/>
  <c r="H12" i="2"/>
  <c r="E9" i="2"/>
  <c r="H9" i="2" s="1"/>
  <c r="E26" i="1"/>
  <c r="D26" i="1"/>
  <c r="D41" i="1"/>
  <c r="E41" i="1"/>
  <c r="E37" i="1"/>
  <c r="D37" i="1"/>
  <c r="C41" i="1"/>
  <c r="C37" i="1"/>
  <c r="C26" i="1"/>
  <c r="D9" i="1"/>
  <c r="E9" i="1"/>
  <c r="C9" i="1"/>
  <c r="D12" i="1"/>
  <c r="E12" i="1"/>
  <c r="D19" i="1"/>
  <c r="E19" i="1"/>
  <c r="D23" i="1"/>
  <c r="E23" i="1"/>
  <c r="C23" i="1"/>
  <c r="C12" i="1"/>
  <c r="C19" i="1"/>
  <c r="C18" i="1" s="1"/>
  <c r="C33" i="1"/>
  <c r="H23" i="1" l="1"/>
  <c r="F23" i="1"/>
  <c r="F19" i="1"/>
  <c r="H19" i="1"/>
  <c r="F12" i="1"/>
  <c r="H12" i="1"/>
  <c r="H41" i="1"/>
  <c r="F41" i="1"/>
  <c r="F26" i="1"/>
  <c r="H26" i="1"/>
  <c r="F9" i="1"/>
  <c r="H9" i="1"/>
  <c r="H37" i="1"/>
  <c r="F37" i="1"/>
  <c r="D18" i="1"/>
  <c r="E18" i="1"/>
  <c r="H33" i="2"/>
  <c r="H19" i="2"/>
  <c r="F9" i="2"/>
  <c r="F23" i="2"/>
  <c r="F33" i="2"/>
  <c r="F37" i="2"/>
  <c r="F12" i="2"/>
  <c r="F19" i="2"/>
  <c r="E32" i="2"/>
  <c r="E18" i="2"/>
  <c r="G62" i="2" s="1"/>
  <c r="E8" i="2"/>
  <c r="F62" i="2" s="1"/>
  <c r="E8" i="1"/>
  <c r="D8" i="1"/>
  <c r="H62" i="2" l="1"/>
  <c r="F8" i="1"/>
  <c r="H18" i="1"/>
  <c r="F18" i="1"/>
  <c r="H18" i="2"/>
  <c r="F8" i="2"/>
  <c r="F32" i="2"/>
  <c r="H8" i="2"/>
  <c r="F18" i="2"/>
  <c r="H32" i="2"/>
  <c r="D59" i="2"/>
  <c r="F31" i="2" l="1"/>
  <c r="E59" i="2"/>
  <c r="G27" i="2" s="1"/>
  <c r="F7" i="2"/>
  <c r="H31" i="2"/>
  <c r="H7" i="2"/>
  <c r="D33" i="1"/>
  <c r="E33" i="1"/>
  <c r="D7" i="1"/>
  <c r="G47" i="2" l="1"/>
  <c r="G28" i="2"/>
  <c r="G13" i="2"/>
  <c r="G49" i="2"/>
  <c r="G30" i="2"/>
  <c r="G26" i="2"/>
  <c r="E61" i="2"/>
  <c r="G41" i="2"/>
  <c r="G45" i="2"/>
  <c r="G43" i="2"/>
  <c r="G44" i="2"/>
  <c r="G51" i="2"/>
  <c r="F33" i="1"/>
  <c r="H33" i="1"/>
  <c r="G54" i="2"/>
  <c r="G42" i="2"/>
  <c r="G55" i="2"/>
  <c r="G53" i="2"/>
  <c r="G11" i="2"/>
  <c r="G29" i="2"/>
  <c r="G37" i="2"/>
  <c r="G48" i="2"/>
  <c r="G18" i="2"/>
  <c r="H59" i="2"/>
  <c r="G15" i="2"/>
  <c r="G21" i="2"/>
  <c r="G25" i="2"/>
  <c r="G36" i="2"/>
  <c r="G46" i="2"/>
  <c r="G58" i="2"/>
  <c r="G14" i="2"/>
  <c r="G16" i="2"/>
  <c r="G20" i="2"/>
  <c r="G22" i="2"/>
  <c r="G24" i="2"/>
  <c r="G35" i="2"/>
  <c r="G40" i="2"/>
  <c r="G50" i="2"/>
  <c r="G56" i="2"/>
  <c r="G10" i="2"/>
  <c r="F59" i="2"/>
  <c r="G33" i="2"/>
  <c r="G19" i="2"/>
  <c r="G9" i="2"/>
  <c r="G23" i="2"/>
  <c r="G32" i="2"/>
  <c r="G8" i="2"/>
  <c r="G7" i="2"/>
  <c r="G31" i="2"/>
  <c r="C32" i="1"/>
  <c r="C31" i="1" s="1"/>
  <c r="E32" i="1"/>
  <c r="D32" i="1"/>
  <c r="D31" i="1" s="1"/>
  <c r="H32" i="1" l="1"/>
  <c r="F32" i="1"/>
  <c r="E31" i="1"/>
  <c r="E7" i="1"/>
  <c r="D52" i="1"/>
  <c r="C8" i="1"/>
  <c r="C7" i="1" l="1"/>
  <c r="H7" i="1" s="1"/>
  <c r="H8" i="1"/>
  <c r="F7" i="1"/>
  <c r="F31" i="1"/>
  <c r="H31" i="1"/>
  <c r="C52" i="1"/>
  <c r="E52" i="1" l="1"/>
  <c r="G47" i="1" l="1"/>
  <c r="G44" i="1"/>
  <c r="G42" i="1"/>
  <c r="G40" i="1"/>
  <c r="G38" i="1"/>
  <c r="G35" i="1"/>
  <c r="G28" i="1"/>
  <c r="G21" i="1"/>
  <c r="G16" i="1"/>
  <c r="G14" i="1"/>
  <c r="G10" i="1"/>
  <c r="H52" i="1"/>
  <c r="F52" i="1"/>
  <c r="G49" i="1"/>
  <c r="G46" i="1"/>
  <c r="G43" i="1"/>
  <c r="G39" i="1"/>
  <c r="G34" i="1"/>
  <c r="G29" i="1"/>
  <c r="G24" i="1"/>
  <c r="G22" i="1"/>
  <c r="G20" i="1"/>
  <c r="G15" i="1"/>
  <c r="G11" i="1"/>
  <c r="G19" i="1"/>
  <c r="G41" i="1"/>
  <c r="G9" i="1"/>
  <c r="G37" i="1"/>
  <c r="G23" i="1"/>
  <c r="G12" i="1"/>
  <c r="G25" i="1"/>
  <c r="G26" i="1"/>
  <c r="G18" i="1"/>
  <c r="G8" i="1"/>
  <c r="G33" i="1"/>
  <c r="G32" i="1"/>
  <c r="G7" i="1"/>
  <c r="G31" i="1"/>
  <c r="E63" i="2"/>
  <c r="E65" i="2" s="1"/>
</calcChain>
</file>

<file path=xl/sharedStrings.xml><?xml version="1.0" encoding="utf-8"?>
<sst xmlns="http://schemas.openxmlformats.org/spreadsheetml/2006/main" count="127" uniqueCount="94">
  <si>
    <t>наименование показателя</t>
  </si>
  <si>
    <t>структура, %</t>
  </si>
  <si>
    <t>исполнение,%</t>
  </si>
  <si>
    <t>налог на доходы физических лиц</t>
  </si>
  <si>
    <t>единый сельскохозяйственный налог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</si>
  <si>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</t>
  </si>
  <si>
    <t>ВСЕГО ДОХОДЫ</t>
  </si>
  <si>
    <t>Приложение 1</t>
  </si>
  <si>
    <t>налог, взимаемый в связи с упрощенной системой налогооблажения</t>
  </si>
  <si>
    <t>единый налог на вмененный доход для отдельных видов деятельности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</si>
  <si>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</si>
  <si>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</si>
  <si>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1.1. НАЛОГИ НА ПРИБЫЛЬ, ДОХОДЫ</t>
  </si>
  <si>
    <t>I. НАЛОГОВЫЕ И НЕНАЛОГОВЫЕ ДОХОДЫ</t>
  </si>
  <si>
    <t>1. НАЛОГОВЫЕ ДОХОДЫ</t>
  </si>
  <si>
    <t>2. НЕНАЛОГОВЫЕ ДОХОДЫ</t>
  </si>
  <si>
    <t>2.1. ДОХОДЫ ОТ ИСПОЛЬЗОВАНИЯ ИМУЩЕСТВА, НАХОДЯЩЕГОСЯ В ГОСУДАРСТВЕННОЙ И МУНИЦИПАЛЬНОЙ СОБСТВЕННОСТИ</t>
  </si>
  <si>
    <t>2.2. ПЛАТЕЖИ ПРИ ПОЛЬЗОВАНИИ ПРИРОДНЫМИ РЕСУРСАМИ</t>
  </si>
  <si>
    <t>II. БЕЗВОЗМЕЗДНЫЕ ПОСТУПЛЕНИЯ</t>
  </si>
  <si>
    <t>плата за негативное воздействие на окружающую среду</t>
  </si>
  <si>
    <t>2.3. ДОХОДЫ ОТ ОКАЗАНИЯ ПЛАТНЫХ УСЛУГ (РАБОТ) И КОМПЕНСАЦИИ ЗАТРАТ ГОСУДАРСТВА</t>
  </si>
  <si>
    <t>2.4. 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</si>
  <si>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</si>
  <si>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</si>
  <si>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2.5. ШТРАФЫ, САНКЦИИ, ВОЗМЕЩЕНИЕ УЩЕРБА</t>
  </si>
  <si>
    <t>2.1. БЕЗВОЗМЕЗДНЫЕ ПОСТУПЛЕНИЯ ОТ ДРУГИХ БЮДЖЕТОВ БЮДЖЕТНОЙ СИСТЕМЫ РОССИЙСКОЙ ФЕДЕРАЦИИ</t>
  </si>
  <si>
    <t>2.1.1. Дотации бюджетам субъектов Российской Федерации и муниципальных образований</t>
  </si>
  <si>
    <t>дотации бюджетам муниипальных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</si>
  <si>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</si>
  <si>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дотации</t>
  </si>
  <si>
    <t>2.1.2. Субсидии бюджетам бюджетной системы Российской Федерации (межбюджетные субсидии)</t>
  </si>
  <si>
    <t>прочие субсидии</t>
  </si>
  <si>
    <t>2.1.3. Субвенции бюджетам субъектов Российской Федерации и муниципальных образований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</si>
  <si>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</si>
  <si>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</si>
  <si>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образований на выполнение передаваемых полномочий субъектов Российской Федерации</t>
  </si>
  <si>
    <t>прочие субвенции</t>
  </si>
  <si>
    <t>2.1.4. Иные межбюджетные трансферты</t>
  </si>
  <si>
    <t>2015 год</t>
  </si>
  <si>
    <t>темп роста к аналогичному периоду 2014 года, %</t>
  </si>
  <si>
    <t>1.2. НАЛОГИ НА ТОВАРЫ (РАБОТЫ,УСЛУГИ), РЕАЛИЗУЕМЫЕ НА ТЕРРИТОРИИ РОССИЙСКОЙ ФЕДЕРАЦИИ</t>
  </si>
  <si>
    <t>1.3. НАЛОГИ НА СОВОКУПНЫЙ ДОХОД</t>
  </si>
  <si>
    <t>1.4. ГОСУДАРСТВЕННАЯ ПОШЛИНА</t>
  </si>
  <si>
    <t>1.5. ЗАДОЛЖЕННОСТЬ И ПЕРЕРАСЧЕТЫ ПО ОТМЕНЕННЫМ НАЛОГАМ, СБОРАМ И ИНЫМ ОБЯЗАТЕЛЬНЫМ ПЛАТЕЖАМ</t>
  </si>
  <si>
    <t>2.6. ПРОЧИЕ НЕНАЛОГОВЫЕ ДОХОДЫ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</si>
  <si>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</si>
  <si>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образований на компенсацию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</si>
  <si>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</si>
  <si>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Анализ исполнения бюджета Жирятинского района за 1 полугодие 2015 года (доходы)</t>
  </si>
  <si>
    <t>1 полугодие 2014 года исполнение,тыс. руб.</t>
  </si>
  <si>
    <t>исполнено 1 полугодие 2015 года,тыс. руб.</t>
  </si>
  <si>
    <t>утверждено (уточнен.),            тыс. руб.</t>
  </si>
  <si>
    <t>субсидии бюджетам муниципальных районовна софинансирование капитальных вложений в объекты муниципальной собственности</t>
  </si>
  <si>
    <t>2.3. ВОЗВРАТ ОСТАТКОВ СУБСИДИЙ, СУБВЕНЦИЙ И ИНЫХ МЕЖБЮДЖЕТНЫХ ТРАНСФЕРТОВ, ИМЕЮЩИХ ЦЕЛЕВОЕ НАЗНАЧЕНИЕ, ПРОШЛЫХ ЛЕТ</t>
  </si>
  <si>
    <t>2.2.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</si>
  <si>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утверждено (уточнен.),             тыс.руб.</t>
  </si>
  <si>
    <t xml:space="preserve"> </t>
  </si>
  <si>
    <t>исполне-ние,%</t>
  </si>
  <si>
    <t xml:space="preserve">2.1.1. Дотации бюджетам бюджетной системы Российской Федерации </t>
  </si>
  <si>
    <t>2.1.3. Субвенции бюджетам бюджетной системы Российской Федерации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</si>
  <si>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</si>
  <si>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выполнение передаваемых полномочий субъектов Российской Федерации</t>
  </si>
  <si>
    <t>субвенции бюджетам муниципальных районов  на компенсацию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</si>
  <si>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</si>
  <si>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дотации бюджетам муниципальных районов на выравнивание бюджетной обеспеченности</t>
  </si>
  <si>
    <t>субсидия бюджетам муниципальных районов на поддержку отрасли культуры</t>
  </si>
  <si>
    <t>налог, взимаемый в связи с применением патентной системы налогообложения</t>
  </si>
  <si>
    <t xml:space="preserve">доходы от реализации имущества, находящегося в государственной и муниципальной собственности </t>
  </si>
  <si>
    <t>прочие субсидии бюджетам муниципальных районов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</si>
  <si>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</si>
  <si>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субсидии бюджетам муниципальных районов на реализацию мероприятий по обеспечению жильем молодых семей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</si>
  <si>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РФ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</si>
  <si>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</si>
  <si>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дотации бюджетам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</si>
  <si>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</si>
  <si>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</si>
  <si>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</si>
  <si>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Всего дох.</t>
  </si>
  <si>
    <t>Нал. И ненал.</t>
  </si>
  <si>
    <t>Безв. Пост.</t>
  </si>
  <si>
    <t>Налоговые</t>
  </si>
  <si>
    <r>
  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</t>
    </r>
    <r>
      <rPr>
        <sz val="14"/>
        <rFont val="Times New Roman"/>
        <family val="1"/>
        <charset val="204"/>
      </rPr>
      <t>ний и межселенных территорий муниципальных районов, а также средс</t>
    </r>
    <r>
      <rPr>
        <sz val="14"/>
        <color theme="1"/>
        <rFont val="Times New Roman"/>
        <family val="1"/>
        <charset val="204"/>
      </rPr>
      <t xml:space="preserve">тва от продажи права на заключение договоров аренды указанных земельных участков </t>
    </r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</si>
  <si>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</t>
  </si>
  <si>
    <t>Неналогов</t>
  </si>
  <si>
    <t>на 234,0т.р.&lt;</t>
  </si>
  <si>
    <t>на 72,0т.р.&lt;</t>
  </si>
  <si>
    <t>на 2498,7т.р.&lt;</t>
  </si>
  <si>
    <t xml:space="preserve"> Анализ исполнения бюджета Жирятинского муниципального района Брянской области за 9 месяцев 2022 года (доходы)</t>
  </si>
  <si>
    <t>9 месяцев 2021 года исполнение, тыс. руб.</t>
  </si>
  <si>
    <t>2022 год</t>
  </si>
  <si>
    <t>исполнено 9  месяцев 2022 года, тыс.руб.</t>
  </si>
  <si>
    <t>темп роста к аналогичному периоду 2021 года, %</t>
  </si>
  <si>
    <t xml:space="preserve">2.1.6. ВОЗВРАТ ОСТАТКОВ СУБСИДИЙ, СУБВЕНЦИЙ И ИНЫХ МЕЖБЮДЖЕТНЫХ ТРАНСФЕРТОВ, ИМЕЮЩИХ ЦЕЛЕВОЕ НАЗНАЧЕНИЕ, ПРОШЛЫХ ЛЕТ </t>
  </si>
  <si>
    <t>2.1.5.Доходы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</si>
</sst>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164" fontId="4" fillId="0" borderId="18" xfId="0" applyNumberFormat="1" applyFont="1" applyBorder="1" applyAlignment="1">
      <alignment horizontal="left"/>
    </xf>
    <xf numFmtId="164" fontId="4" fillId="0" borderId="19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horizontal="left"/>
    </xf>
    <xf numFmtId="0" fontId="5" fillId="0" borderId="0" xfId="0" applyFont="1" applyFill="1"/>
    <xf numFmtId="0" fontId="8" fillId="0" borderId="0" xfId="0" applyFont="1" applyFill="1"/>
    <xf numFmtId="0" fontId="4" fillId="0" borderId="3" xfId="0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left"/>
    </xf>
    <xf numFmtId="164" fontId="6" fillId="0" borderId="23" xfId="0" applyNumberFormat="1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164" fontId="4" fillId="0" borderId="23" xfId="0" applyNumberFormat="1" applyFont="1" applyFill="1" applyBorder="1" applyAlignment="1">
      <alignment horizontal="left"/>
    </xf>
    <xf numFmtId="164" fontId="3" fillId="0" borderId="23" xfId="0" applyNumberFormat="1" applyFont="1" applyFill="1" applyBorder="1" applyAlignment="1">
      <alignment horizontal="left"/>
    </xf>
    <xf numFmtId="164" fontId="3" fillId="0" borderId="28" xfId="0" applyNumberFormat="1" applyFont="1" applyFill="1" applyBorder="1" applyAlignment="1">
      <alignment horizontal="left"/>
    </xf>
    <xf numFmtId="164" fontId="4" fillId="0" borderId="2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3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64" fontId="1" fillId="5" borderId="0" xfId="0" applyNumberFormat="1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164" fontId="5" fillId="4" borderId="0" xfId="0" applyNumberFormat="1" applyFont="1" applyFill="1" applyAlignment="1">
      <alignment horizontal="left"/>
    </xf>
    <xf numFmtId="164" fontId="4" fillId="3" borderId="23" xfId="0" applyNumberFormat="1" applyFont="1" applyFill="1" applyBorder="1" applyAlignment="1">
      <alignment horizontal="left"/>
    </xf>
    <xf numFmtId="164" fontId="4" fillId="0" borderId="22" xfId="0" applyNumberFormat="1" applyFont="1" applyFill="1" applyBorder="1" applyAlignment="1">
      <alignment horizontal="left"/>
    </xf>
    <xf numFmtId="164" fontId="6" fillId="3" borderId="23" xfId="0" applyNumberFormat="1" applyFont="1" applyFill="1" applyBorder="1" applyAlignment="1">
      <alignment horizontal="left"/>
    </xf>
    <xf numFmtId="164" fontId="3" fillId="0" borderId="25" xfId="0" applyNumberFormat="1" applyFont="1" applyFill="1" applyBorder="1" applyAlignment="1">
      <alignment horizontal="left"/>
    </xf>
    <xf numFmtId="164" fontId="4" fillId="0" borderId="19" xfId="0" applyNumberFormat="1" applyFont="1" applyFill="1" applyBorder="1" applyAlignment="1">
      <alignment horizontal="left"/>
    </xf>
    <xf numFmtId="164" fontId="6" fillId="0" borderId="25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3" fillId="0" borderId="29" xfId="0" applyNumberFormat="1" applyFont="1" applyFill="1" applyBorder="1" applyAlignment="1">
      <alignment horizontal="left"/>
    </xf>
    <xf numFmtId="164" fontId="4" fillId="0" borderId="30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left"/>
    </xf>
    <xf numFmtId="4" fontId="4" fillId="0" borderId="23" xfId="0" applyNumberFormat="1" applyFont="1" applyFill="1" applyBorder="1" applyAlignment="1">
      <alignment horizontal="left"/>
    </xf>
    <xf numFmtId="164" fontId="4" fillId="0" borderId="31" xfId="0" applyNumberFormat="1" applyFont="1" applyFill="1" applyBorder="1" applyAlignment="1">
      <alignment horizontal="left"/>
    </xf>
    <xf numFmtId="164" fontId="4" fillId="0" borderId="32" xfId="0" applyNumberFormat="1" applyFont="1" applyFill="1" applyBorder="1" applyAlignment="1">
      <alignment horizontal="left"/>
    </xf>
    <xf numFmtId="164" fontId="4" fillId="0" borderId="33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H7" sqref="H7"/>
    </sheetView>
  </sheetViews>
  <sheetFormatPr defaultRowHeight="15" x14ac:dyDescent="0.25"/>
  <cols>
    <col min="2" max="2" width="47.85546875" customWidth="1"/>
    <col min="3" max="3" width="19" customWidth="1"/>
    <col min="4" max="4" width="17.85546875" customWidth="1"/>
    <col min="5" max="5" width="19.5703125" customWidth="1"/>
    <col min="6" max="6" width="13.140625" customWidth="1"/>
    <col min="7" max="7" width="11.5703125" customWidth="1"/>
    <col min="8" max="8" width="16.5703125" customWidth="1"/>
  </cols>
  <sheetData>
    <row r="1" spans="1:8" ht="18.75" x14ac:dyDescent="0.3">
      <c r="A1" s="3"/>
      <c r="B1" s="3"/>
      <c r="C1" s="3"/>
      <c r="D1" s="3"/>
      <c r="E1" s="3"/>
      <c r="F1" s="3"/>
      <c r="G1" s="66" t="s">
        <v>7</v>
      </c>
      <c r="H1" s="66"/>
    </row>
    <row r="2" spans="1:8" ht="18.75" x14ac:dyDescent="0.3">
      <c r="A2" s="3"/>
      <c r="B2" s="2" t="s">
        <v>48</v>
      </c>
      <c r="C2" s="2"/>
      <c r="D2" s="2"/>
      <c r="E2" s="2"/>
      <c r="F2" s="2"/>
      <c r="G2" s="3"/>
      <c r="H2" s="3"/>
    </row>
    <row r="3" spans="1:8" ht="19.5" thickBot="1" x14ac:dyDescent="0.35">
      <c r="A3" s="3"/>
      <c r="B3" s="3"/>
      <c r="C3" s="3"/>
      <c r="D3" s="3"/>
      <c r="E3" s="3"/>
      <c r="F3" s="3"/>
      <c r="G3" s="3"/>
      <c r="H3" s="3"/>
    </row>
    <row r="4" spans="1:8" ht="48" customHeight="1" thickBot="1" x14ac:dyDescent="0.35">
      <c r="A4" s="60" t="s">
        <v>0</v>
      </c>
      <c r="B4" s="61"/>
      <c r="C4" s="58" t="s">
        <v>49</v>
      </c>
      <c r="D4" s="67" t="s">
        <v>38</v>
      </c>
      <c r="E4" s="71"/>
      <c r="F4" s="71"/>
      <c r="G4" s="68"/>
      <c r="H4" s="58" t="s">
        <v>39</v>
      </c>
    </row>
    <row r="5" spans="1:8" ht="75.75" thickBot="1" x14ac:dyDescent="0.3">
      <c r="A5" s="62"/>
      <c r="B5" s="63"/>
      <c r="C5" s="59"/>
      <c r="D5" s="4" t="s">
        <v>51</v>
      </c>
      <c r="E5" s="4" t="s">
        <v>50</v>
      </c>
      <c r="F5" s="4" t="s">
        <v>2</v>
      </c>
      <c r="G5" s="4" t="s">
        <v>1</v>
      </c>
      <c r="H5" s="59"/>
    </row>
    <row r="6" spans="1:8" ht="19.5" thickBot="1" x14ac:dyDescent="0.35">
      <c r="A6" s="67">
        <v>1</v>
      </c>
      <c r="B6" s="68"/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8" ht="39" customHeight="1" thickBot="1" x14ac:dyDescent="0.35">
      <c r="A7" s="69" t="s">
        <v>13</v>
      </c>
      <c r="B7" s="70"/>
      <c r="C7" s="6">
        <f>C8+C18</f>
        <v>11088937.310000001</v>
      </c>
      <c r="D7" s="6">
        <f>D8+D18</f>
        <v>31312790</v>
      </c>
      <c r="E7" s="6">
        <f>E8+E18</f>
        <v>17030039.719999999</v>
      </c>
      <c r="F7" s="6">
        <f>E7/D7*100</f>
        <v>54.386848696650794</v>
      </c>
      <c r="G7" s="6">
        <f>E7/E52*100</f>
        <v>26.409358032928409</v>
      </c>
      <c r="H7" s="7">
        <f>E7/C7*100</f>
        <v>153.57684189126323</v>
      </c>
    </row>
    <row r="8" spans="1:8" ht="20.25" thickBot="1" x14ac:dyDescent="0.4">
      <c r="A8" s="64" t="s">
        <v>14</v>
      </c>
      <c r="B8" s="65"/>
      <c r="C8" s="8">
        <f>C9+C12+C16+C17</f>
        <v>9627712.7200000007</v>
      </c>
      <c r="D8" s="8">
        <f>D9+D12+D16+D17+D11</f>
        <v>29203434</v>
      </c>
      <c r="E8" s="8">
        <f>E9+E12+E16+E17+E11</f>
        <v>15691818.68</v>
      </c>
      <c r="F8" s="6">
        <f t="shared" ref="F8:F52" si="0">E8/D8*100</f>
        <v>53.732785945652829</v>
      </c>
      <c r="G8" s="9">
        <f>E8/E52*100</f>
        <v>24.334109874167343</v>
      </c>
      <c r="H8" s="7">
        <f t="shared" ref="H8:H52" si="1">E8/C8*100</f>
        <v>162.98594626118009</v>
      </c>
    </row>
    <row r="9" spans="1:8" ht="24.75" customHeight="1" thickBot="1" x14ac:dyDescent="0.35">
      <c r="A9" s="50" t="s">
        <v>12</v>
      </c>
      <c r="B9" s="51"/>
      <c r="C9" s="10">
        <f>C10</f>
        <v>9024380.5899999999</v>
      </c>
      <c r="D9" s="10">
        <f t="shared" ref="D9:E9" si="2">D10</f>
        <v>25259440</v>
      </c>
      <c r="E9" s="10">
        <f t="shared" si="2"/>
        <v>12847733.699999999</v>
      </c>
      <c r="F9" s="6">
        <f t="shared" si="0"/>
        <v>50.863097915076494</v>
      </c>
      <c r="G9" s="9">
        <f>E9/E52*100</f>
        <v>19.92364109383416</v>
      </c>
      <c r="H9" s="7">
        <f t="shared" si="1"/>
        <v>142.36693113582436</v>
      </c>
    </row>
    <row r="10" spans="1:8" ht="18.75" customHeight="1" thickBot="1" x14ac:dyDescent="0.35">
      <c r="A10" s="50" t="s">
        <v>3</v>
      </c>
      <c r="B10" s="51"/>
      <c r="C10" s="11">
        <v>9024380.5899999999</v>
      </c>
      <c r="D10" s="11">
        <v>25259440</v>
      </c>
      <c r="E10" s="11">
        <v>12847733.699999999</v>
      </c>
      <c r="F10" s="6">
        <f t="shared" si="0"/>
        <v>50.863097915076494</v>
      </c>
      <c r="G10" s="12">
        <f>E10/E52*100</f>
        <v>19.92364109383416</v>
      </c>
      <c r="H10" s="7">
        <f t="shared" si="1"/>
        <v>142.36693113582436</v>
      </c>
    </row>
    <row r="11" spans="1:8" ht="55.5" customHeight="1" thickBot="1" x14ac:dyDescent="0.35">
      <c r="A11" s="56" t="s">
        <v>40</v>
      </c>
      <c r="B11" s="57"/>
      <c r="C11" s="11">
        <v>0</v>
      </c>
      <c r="D11" s="11">
        <v>2623070</v>
      </c>
      <c r="E11" s="11">
        <v>1972818.77</v>
      </c>
      <c r="F11" s="6">
        <f t="shared" si="0"/>
        <v>75.210298238323787</v>
      </c>
      <c r="G11" s="12">
        <f>E11/E52*100</f>
        <v>3.0593514805384991</v>
      </c>
      <c r="H11" s="7">
        <v>0</v>
      </c>
    </row>
    <row r="12" spans="1:8" ht="23.25" customHeight="1" thickBot="1" x14ac:dyDescent="0.35">
      <c r="A12" s="50" t="s">
        <v>41</v>
      </c>
      <c r="B12" s="51"/>
      <c r="C12" s="9">
        <f>C13+C14+C15</f>
        <v>533252.32999999996</v>
      </c>
      <c r="D12" s="9">
        <f t="shared" ref="D12:E12" si="3">D13+D14+D15</f>
        <v>1160924</v>
      </c>
      <c r="E12" s="9">
        <f t="shared" si="3"/>
        <v>732515.55999999994</v>
      </c>
      <c r="F12" s="6">
        <f t="shared" si="0"/>
        <v>63.097632575431284</v>
      </c>
      <c r="G12" s="9">
        <f>E12/E52*100</f>
        <v>1.1359495342815942</v>
      </c>
      <c r="H12" s="7">
        <f t="shared" si="1"/>
        <v>137.36753105232563</v>
      </c>
    </row>
    <row r="13" spans="1:8" ht="36.75" customHeight="1" thickBot="1" x14ac:dyDescent="0.35">
      <c r="A13" s="56" t="s">
        <v>8</v>
      </c>
      <c r="B13" s="57"/>
      <c r="C13" s="12">
        <v>0</v>
      </c>
      <c r="D13" s="9">
        <v>0</v>
      </c>
      <c r="E13" s="10">
        <v>0</v>
      </c>
      <c r="F13" s="6">
        <v>0</v>
      </c>
      <c r="G13" s="9">
        <f>F130</f>
        <v>0</v>
      </c>
      <c r="H13" s="7">
        <v>0</v>
      </c>
    </row>
    <row r="14" spans="1:8" ht="39" customHeight="1" thickBot="1" x14ac:dyDescent="0.35">
      <c r="A14" s="56" t="s">
        <v>9</v>
      </c>
      <c r="B14" s="57"/>
      <c r="C14" s="12">
        <v>499204.87</v>
      </c>
      <c r="D14" s="9">
        <v>1053000</v>
      </c>
      <c r="E14" s="10">
        <v>624240.96</v>
      </c>
      <c r="F14" s="6">
        <f t="shared" si="0"/>
        <v>59.282142450142452</v>
      </c>
      <c r="G14" s="9">
        <f>E14/E52*100</f>
        <v>0.96804254614263119</v>
      </c>
      <c r="H14" s="7">
        <f t="shared" si="1"/>
        <v>125.04704932065265</v>
      </c>
    </row>
    <row r="15" spans="1:8" ht="19.5" thickBot="1" x14ac:dyDescent="0.35">
      <c r="A15" s="50" t="s">
        <v>4</v>
      </c>
      <c r="B15" s="51"/>
      <c r="C15" s="12">
        <v>34047.46</v>
      </c>
      <c r="D15" s="9">
        <v>107924</v>
      </c>
      <c r="E15" s="10">
        <v>108274.6</v>
      </c>
      <c r="F15" s="6">
        <f t="shared" si="0"/>
        <v>100.32485823357177</v>
      </c>
      <c r="G15" s="9">
        <f>E15/E52*100</f>
        <v>0.1679069881389631</v>
      </c>
      <c r="H15" s="7">
        <f t="shared" si="1"/>
        <v>318.01080021828352</v>
      </c>
    </row>
    <row r="16" spans="1:8" ht="19.5" thickBot="1" x14ac:dyDescent="0.35">
      <c r="A16" s="56" t="s">
        <v>42</v>
      </c>
      <c r="B16" s="57"/>
      <c r="C16" s="10">
        <v>70074.490000000005</v>
      </c>
      <c r="D16" s="9">
        <v>160000</v>
      </c>
      <c r="E16" s="10">
        <v>138750.65</v>
      </c>
      <c r="F16" s="6">
        <f t="shared" si="0"/>
        <v>86.719156249999997</v>
      </c>
      <c r="G16" s="9">
        <f>E16/E52*100</f>
        <v>0.21516776551308817</v>
      </c>
      <c r="H16" s="7">
        <f t="shared" si="1"/>
        <v>198.00450920156533</v>
      </c>
    </row>
    <row r="17" spans="1:8" ht="54.75" customHeight="1" thickBot="1" x14ac:dyDescent="0.35">
      <c r="A17" s="56" t="s">
        <v>43</v>
      </c>
      <c r="B17" s="57"/>
      <c r="C17" s="10">
        <v>5.31</v>
      </c>
      <c r="D17" s="9">
        <v>0</v>
      </c>
      <c r="E17" s="10">
        <v>0</v>
      </c>
      <c r="F17" s="6">
        <v>0</v>
      </c>
      <c r="G17" s="9">
        <v>0</v>
      </c>
      <c r="H17" s="7">
        <f t="shared" si="1"/>
        <v>0</v>
      </c>
    </row>
    <row r="18" spans="1:8" ht="20.25" thickBot="1" x14ac:dyDescent="0.4">
      <c r="A18" s="64" t="s">
        <v>15</v>
      </c>
      <c r="B18" s="65"/>
      <c r="C18" s="8">
        <f>C19+C23+C25+C26+C29+C30</f>
        <v>1461224.59</v>
      </c>
      <c r="D18" s="8">
        <f>D19+D23+D25+D26+D29+D30</f>
        <v>2109356</v>
      </c>
      <c r="E18" s="8">
        <f>E19+E23+E25+E26+E29+E30</f>
        <v>1338221.04</v>
      </c>
      <c r="F18" s="6">
        <f t="shared" si="0"/>
        <v>63.442161493839833</v>
      </c>
      <c r="G18" s="9">
        <f>E18/E52*100</f>
        <v>2.0752481587610654</v>
      </c>
      <c r="H18" s="7">
        <f t="shared" si="1"/>
        <v>91.5821598649664</v>
      </c>
    </row>
    <row r="19" spans="1:8" ht="74.25" customHeight="1" thickBot="1" x14ac:dyDescent="0.35">
      <c r="A19" s="50" t="s">
        <v>16</v>
      </c>
      <c r="B19" s="51"/>
      <c r="C19" s="9">
        <f>C20+C21+C22</f>
        <v>634183.1</v>
      </c>
      <c r="D19" s="9">
        <f t="shared" ref="D19:E19" si="4">D20+D21+D22</f>
        <v>1505807</v>
      </c>
      <c r="E19" s="9">
        <f t="shared" si="4"/>
        <v>956411.63</v>
      </c>
      <c r="F19" s="6">
        <f t="shared" si="0"/>
        <v>63.514888030139318</v>
      </c>
      <c r="G19" s="9">
        <f>E19/E52*100</f>
        <v>1.4831566795386579</v>
      </c>
      <c r="H19" s="7">
        <f t="shared" si="1"/>
        <v>150.8100152779221</v>
      </c>
    </row>
    <row r="20" spans="1:8" ht="128.25" customHeight="1" thickBot="1" x14ac:dyDescent="0.35">
      <c r="A20" s="50" t="s">
        <v>5</v>
      </c>
      <c r="B20" s="51"/>
      <c r="C20" s="11">
        <v>469872.33</v>
      </c>
      <c r="D20" s="12">
        <v>1138712</v>
      </c>
      <c r="E20" s="12">
        <v>749375.54</v>
      </c>
      <c r="F20" s="6">
        <f t="shared" si="0"/>
        <v>65.809049171344469</v>
      </c>
      <c r="G20" s="12">
        <f>E20/E52*100</f>
        <v>1.1620951719646995</v>
      </c>
      <c r="H20" s="7">
        <f t="shared" si="1"/>
        <v>159.48492646928156</v>
      </c>
    </row>
    <row r="21" spans="1:8" ht="111" customHeight="1" thickBot="1" x14ac:dyDescent="0.35">
      <c r="A21" s="50" t="s">
        <v>10</v>
      </c>
      <c r="B21" s="51"/>
      <c r="C21" s="11">
        <v>164310.76999999999</v>
      </c>
      <c r="D21" s="12">
        <v>341595</v>
      </c>
      <c r="E21" s="12">
        <v>181536.09</v>
      </c>
      <c r="F21" s="6">
        <f t="shared" si="0"/>
        <v>53.143661353357039</v>
      </c>
      <c r="G21" s="12">
        <f>E21/E52*100</f>
        <v>0.28151734673158557</v>
      </c>
      <c r="H21" s="7">
        <f t="shared" si="1"/>
        <v>110.48337853933738</v>
      </c>
    </row>
    <row r="22" spans="1:8" ht="36.75" customHeight="1" thickBot="1" x14ac:dyDescent="0.35">
      <c r="A22" s="56" t="s">
        <v>11</v>
      </c>
      <c r="B22" s="57"/>
      <c r="C22" s="11">
        <v>0</v>
      </c>
      <c r="D22" s="12">
        <v>25500</v>
      </c>
      <c r="E22" s="12">
        <v>25500</v>
      </c>
      <c r="F22" s="6">
        <f t="shared" si="0"/>
        <v>100</v>
      </c>
      <c r="G22" s="12">
        <f>E22/E52*100</f>
        <v>3.9544160842372625E-2</v>
      </c>
      <c r="H22" s="7">
        <v>0</v>
      </c>
    </row>
    <row r="23" spans="1:8" ht="36.75" customHeight="1" thickBot="1" x14ac:dyDescent="0.35">
      <c r="A23" s="50" t="s">
        <v>17</v>
      </c>
      <c r="B23" s="51"/>
      <c r="C23" s="9">
        <f>C24</f>
        <v>109178.42</v>
      </c>
      <c r="D23" s="9">
        <f t="shared" ref="D23:E23" si="5">D24</f>
        <v>220000</v>
      </c>
      <c r="E23" s="9">
        <f t="shared" si="5"/>
        <v>125821.49</v>
      </c>
      <c r="F23" s="6">
        <f t="shared" si="0"/>
        <v>57.191586363636368</v>
      </c>
      <c r="G23" s="9">
        <f>E23/E52*100</f>
        <v>0.1951178524700776</v>
      </c>
      <c r="H23" s="7">
        <f t="shared" si="1"/>
        <v>115.2439190821776</v>
      </c>
    </row>
    <row r="24" spans="1:8" ht="39" customHeight="1" thickBot="1" x14ac:dyDescent="0.35">
      <c r="A24" s="56" t="s">
        <v>19</v>
      </c>
      <c r="B24" s="57"/>
      <c r="C24" s="12">
        <v>109178.42</v>
      </c>
      <c r="D24" s="12">
        <v>220000</v>
      </c>
      <c r="E24" s="12">
        <v>125821.49</v>
      </c>
      <c r="F24" s="6">
        <f t="shared" si="0"/>
        <v>57.191586363636368</v>
      </c>
      <c r="G24" s="12">
        <f>E24/E52*100</f>
        <v>0.1951178524700776</v>
      </c>
      <c r="H24" s="7">
        <f t="shared" si="1"/>
        <v>115.2439190821776</v>
      </c>
    </row>
    <row r="25" spans="1:8" ht="55.5" customHeight="1" thickBot="1" x14ac:dyDescent="0.35">
      <c r="A25" s="56" t="s">
        <v>20</v>
      </c>
      <c r="B25" s="57"/>
      <c r="C25" s="9">
        <v>29552.39</v>
      </c>
      <c r="D25" s="9">
        <v>101875</v>
      </c>
      <c r="E25" s="9">
        <v>51120.160000000003</v>
      </c>
      <c r="F25" s="6">
        <f t="shared" si="0"/>
        <v>50.179298159509209</v>
      </c>
      <c r="G25" s="9">
        <f>E26/E52*100</f>
        <v>8.2853949292866796E-2</v>
      </c>
      <c r="H25" s="7">
        <f t="shared" si="1"/>
        <v>172.98147459477897</v>
      </c>
    </row>
    <row r="26" spans="1:8" ht="55.5" customHeight="1" thickBot="1" x14ac:dyDescent="0.35">
      <c r="A26" s="56" t="s">
        <v>21</v>
      </c>
      <c r="B26" s="57"/>
      <c r="C26" s="9">
        <f>C27+C28</f>
        <v>580759.4</v>
      </c>
      <c r="D26" s="9">
        <f>D27+D28</f>
        <v>51674</v>
      </c>
      <c r="E26" s="9">
        <f>E27+E28</f>
        <v>53428.26</v>
      </c>
      <c r="F26" s="6">
        <f t="shared" si="0"/>
        <v>103.39486008437513</v>
      </c>
      <c r="G26" s="9">
        <f>E26/E52*100</f>
        <v>8.2853949292866796E-2</v>
      </c>
      <c r="H26" s="7">
        <f t="shared" si="1"/>
        <v>9.1997236721437492</v>
      </c>
    </row>
    <row r="27" spans="1:8" ht="130.5" customHeight="1" thickBot="1" x14ac:dyDescent="0.35">
      <c r="A27" s="56" t="s">
        <v>22</v>
      </c>
      <c r="B27" s="57"/>
      <c r="C27" s="12">
        <v>577500</v>
      </c>
      <c r="D27" s="9">
        <v>0</v>
      </c>
      <c r="E27" s="9">
        <v>0</v>
      </c>
      <c r="F27" s="6">
        <v>0</v>
      </c>
      <c r="G27" s="9">
        <v>0</v>
      </c>
      <c r="H27" s="7">
        <f t="shared" si="1"/>
        <v>0</v>
      </c>
    </row>
    <row r="28" spans="1:8" ht="93.75" customHeight="1" thickBot="1" x14ac:dyDescent="0.4">
      <c r="A28" s="56" t="s">
        <v>23</v>
      </c>
      <c r="B28" s="57"/>
      <c r="C28" s="8">
        <v>3259.4</v>
      </c>
      <c r="D28" s="9">
        <v>51674</v>
      </c>
      <c r="E28" s="9">
        <v>53428.26</v>
      </c>
      <c r="F28" s="6">
        <f t="shared" si="0"/>
        <v>103.39486008437513</v>
      </c>
      <c r="G28" s="9">
        <f>E28/E52*100</f>
        <v>8.2853949292866796E-2</v>
      </c>
      <c r="H28" s="7">
        <f t="shared" si="1"/>
        <v>1639.2053752224335</v>
      </c>
    </row>
    <row r="29" spans="1:8" ht="36" customHeight="1" thickBot="1" x14ac:dyDescent="0.4">
      <c r="A29" s="56" t="s">
        <v>24</v>
      </c>
      <c r="B29" s="57"/>
      <c r="C29" s="8">
        <v>107551.28</v>
      </c>
      <c r="D29" s="9">
        <v>230000</v>
      </c>
      <c r="E29" s="9">
        <v>151428</v>
      </c>
      <c r="F29" s="6">
        <f t="shared" si="0"/>
        <v>65.838260869565218</v>
      </c>
      <c r="G29" s="9">
        <f>E29/E52*100</f>
        <v>0.23482718384465889</v>
      </c>
      <c r="H29" s="7">
        <f t="shared" si="1"/>
        <v>140.79609280335853</v>
      </c>
    </row>
    <row r="30" spans="1:8" ht="22.5" customHeight="1" thickBot="1" x14ac:dyDescent="0.35">
      <c r="A30" s="56" t="s">
        <v>44</v>
      </c>
      <c r="B30" s="57"/>
      <c r="C30" s="12">
        <v>0</v>
      </c>
      <c r="D30" s="12">
        <v>0</v>
      </c>
      <c r="E30" s="12">
        <v>11.5</v>
      </c>
      <c r="F30" s="6">
        <v>0</v>
      </c>
      <c r="G30" s="12">
        <v>0</v>
      </c>
      <c r="H30" s="7">
        <v>0</v>
      </c>
    </row>
    <row r="31" spans="1:8" ht="19.5" thickBot="1" x14ac:dyDescent="0.35">
      <c r="A31" s="52" t="s">
        <v>18</v>
      </c>
      <c r="B31" s="53"/>
      <c r="C31" s="9">
        <f>C32+C51</f>
        <v>47811286.089999996</v>
      </c>
      <c r="D31" s="9">
        <f>D32+D51</f>
        <v>101838679.8</v>
      </c>
      <c r="E31" s="9">
        <f>E32+E51+E50</f>
        <v>47454828.480000012</v>
      </c>
      <c r="F31" s="6">
        <f t="shared" si="0"/>
        <v>46.598039736174989</v>
      </c>
      <c r="G31" s="9">
        <f>E31/E52*100</f>
        <v>73.590641967071591</v>
      </c>
      <c r="H31" s="7">
        <f t="shared" si="1"/>
        <v>99.254448815016218</v>
      </c>
    </row>
    <row r="32" spans="1:8" ht="56.25" customHeight="1" thickBot="1" x14ac:dyDescent="0.35">
      <c r="A32" s="72" t="s">
        <v>25</v>
      </c>
      <c r="B32" s="73"/>
      <c r="C32" s="9">
        <f>C33+C37+C41+C49</f>
        <v>47826618.18</v>
      </c>
      <c r="D32" s="9">
        <f>D33+D37+D41+D49</f>
        <v>101838679.8</v>
      </c>
      <c r="E32" s="9">
        <f>E33+E37+E41+E49</f>
        <v>47454827.710000008</v>
      </c>
      <c r="F32" s="6">
        <f t="shared" si="0"/>
        <v>46.598038980077206</v>
      </c>
      <c r="G32" s="9">
        <f>E32/E52*100</f>
        <v>73.590640772993012</v>
      </c>
      <c r="H32" s="7">
        <f t="shared" si="1"/>
        <v>99.222628560939171</v>
      </c>
    </row>
    <row r="33" spans="1:8" ht="54.75" customHeight="1" thickBot="1" x14ac:dyDescent="0.35">
      <c r="A33" s="52" t="s">
        <v>26</v>
      </c>
      <c r="B33" s="53"/>
      <c r="C33" s="9">
        <f t="shared" ref="C33:E33" si="6">C34+C35+C36</f>
        <v>7805500</v>
      </c>
      <c r="D33" s="9">
        <f t="shared" si="6"/>
        <v>17349500</v>
      </c>
      <c r="E33" s="9">
        <f t="shared" si="6"/>
        <v>9753725</v>
      </c>
      <c r="F33" s="6">
        <f t="shared" si="0"/>
        <v>56.219055304187435</v>
      </c>
      <c r="G33" s="9">
        <f>E33/E52*100</f>
        <v>15.125602753422388</v>
      </c>
      <c r="H33" s="7">
        <f t="shared" si="1"/>
        <v>124.95964384088143</v>
      </c>
    </row>
    <row r="34" spans="1:8" ht="36" customHeight="1" thickBot="1" x14ac:dyDescent="0.35">
      <c r="A34" s="56" t="s">
        <v>27</v>
      </c>
      <c r="B34" s="57"/>
      <c r="C34" s="11">
        <v>2214500</v>
      </c>
      <c r="D34" s="12">
        <v>4959900</v>
      </c>
      <c r="E34" s="12">
        <v>2727945</v>
      </c>
      <c r="F34" s="6">
        <f t="shared" si="0"/>
        <v>55.000000000000007</v>
      </c>
      <c r="G34" s="12">
        <f>E34/E52*100</f>
        <v>4.2303645431037724</v>
      </c>
      <c r="H34" s="7">
        <f t="shared" si="1"/>
        <v>123.18559494242494</v>
      </c>
    </row>
    <row r="35" spans="1:8" ht="55.5" customHeight="1" thickBot="1" x14ac:dyDescent="0.35">
      <c r="A35" s="56" t="s">
        <v>28</v>
      </c>
      <c r="B35" s="57"/>
      <c r="C35" s="11">
        <v>5591000</v>
      </c>
      <c r="D35" s="12">
        <v>12389600</v>
      </c>
      <c r="E35" s="12">
        <v>7025780</v>
      </c>
      <c r="F35" s="6">
        <f t="shared" si="0"/>
        <v>56.707076903209142</v>
      </c>
      <c r="G35" s="12">
        <f>E35/E52*100</f>
        <v>10.895238210318617</v>
      </c>
      <c r="H35" s="7">
        <f t="shared" si="1"/>
        <v>125.66231443391165</v>
      </c>
    </row>
    <row r="36" spans="1:8" ht="18" customHeight="1" thickBot="1" x14ac:dyDescent="0.35">
      <c r="A36" s="50" t="s">
        <v>29</v>
      </c>
      <c r="B36" s="51"/>
      <c r="C36" s="12">
        <v>0</v>
      </c>
      <c r="D36" s="12">
        <v>0</v>
      </c>
      <c r="E36" s="12">
        <v>0</v>
      </c>
      <c r="F36" s="6">
        <v>0</v>
      </c>
      <c r="G36" s="12">
        <v>0</v>
      </c>
      <c r="H36" s="7">
        <v>0</v>
      </c>
    </row>
    <row r="37" spans="1:8" ht="57" customHeight="1" thickBot="1" x14ac:dyDescent="0.35">
      <c r="A37" s="52" t="s">
        <v>30</v>
      </c>
      <c r="B37" s="53"/>
      <c r="C37" s="9">
        <f>C38+C40</f>
        <v>822555</v>
      </c>
      <c r="D37" s="9">
        <f>D38+D39+D40</f>
        <v>6766877.7999999998</v>
      </c>
      <c r="E37" s="9">
        <f>E38+E39+E40</f>
        <v>1554253</v>
      </c>
      <c r="F37" s="6">
        <f t="shared" si="0"/>
        <v>22.968539493945052</v>
      </c>
      <c r="G37" s="9">
        <f>E37/E52*100</f>
        <v>2.4102600243819676</v>
      </c>
      <c r="H37" s="7">
        <f t="shared" si="1"/>
        <v>188.95429484958453</v>
      </c>
    </row>
    <row r="38" spans="1:8" ht="148.5" customHeight="1" thickBot="1" x14ac:dyDescent="0.35">
      <c r="A38" s="56" t="s">
        <v>45</v>
      </c>
      <c r="B38" s="57"/>
      <c r="C38" s="12">
        <v>0</v>
      </c>
      <c r="D38" s="12">
        <v>4735372</v>
      </c>
      <c r="E38" s="12">
        <v>536000</v>
      </c>
      <c r="F38" s="6">
        <f t="shared" si="0"/>
        <v>11.319068491345559</v>
      </c>
      <c r="G38" s="12">
        <f>E38/E52*100</f>
        <v>0.83120275339261673</v>
      </c>
      <c r="H38" s="7">
        <v>0</v>
      </c>
    </row>
    <row r="39" spans="1:8" ht="57.75" customHeight="1" thickBot="1" x14ac:dyDescent="0.35">
      <c r="A39" s="56" t="s">
        <v>52</v>
      </c>
      <c r="B39" s="57"/>
      <c r="C39" s="12">
        <v>0</v>
      </c>
      <c r="D39" s="12">
        <v>500000</v>
      </c>
      <c r="E39" s="12">
        <v>500000</v>
      </c>
      <c r="F39" s="6">
        <f t="shared" si="0"/>
        <v>100</v>
      </c>
      <c r="G39" s="12">
        <f>E39/E52*100</f>
        <v>0.77537570279162005</v>
      </c>
      <c r="H39" s="7">
        <v>0</v>
      </c>
    </row>
    <row r="40" spans="1:8" ht="17.25" customHeight="1" thickBot="1" x14ac:dyDescent="0.35">
      <c r="A40" s="56" t="s">
        <v>31</v>
      </c>
      <c r="B40" s="57"/>
      <c r="C40" s="12">
        <v>822555</v>
      </c>
      <c r="D40" s="12">
        <v>1531505.8</v>
      </c>
      <c r="E40" s="12">
        <v>518253</v>
      </c>
      <c r="F40" s="6">
        <f t="shared" si="0"/>
        <v>33.839440895359324</v>
      </c>
      <c r="G40" s="12">
        <f>E40/E52*100</f>
        <v>0.80368156819773084</v>
      </c>
      <c r="H40" s="7">
        <f t="shared" si="1"/>
        <v>63.005270164305131</v>
      </c>
    </row>
    <row r="41" spans="1:8" ht="53.25" customHeight="1" thickBot="1" x14ac:dyDescent="0.35">
      <c r="A41" s="72" t="s">
        <v>32</v>
      </c>
      <c r="B41" s="73"/>
      <c r="C41" s="9">
        <f>C42+C43+C44+C45+C46+C47+C48</f>
        <v>39198563.18</v>
      </c>
      <c r="D41" s="9">
        <f>D42+D43+D44+D45+D46+D47+D48</f>
        <v>72467109</v>
      </c>
      <c r="E41" s="9">
        <f>E42+E43+E44+E45+E46+E47+E48</f>
        <v>33500645.370000001</v>
      </c>
      <c r="F41" s="6">
        <f t="shared" si="0"/>
        <v>46.228759270636836</v>
      </c>
      <c r="G41" s="9">
        <f>E41/E52*100</f>
        <v>51.951172895473164</v>
      </c>
      <c r="H41" s="7">
        <f t="shared" si="1"/>
        <v>85.463962584967376</v>
      </c>
    </row>
    <row r="42" spans="1:8" ht="72.75" customHeight="1" thickBot="1" x14ac:dyDescent="0.35">
      <c r="A42" s="56" t="s">
        <v>33</v>
      </c>
      <c r="B42" s="57"/>
      <c r="C42" s="12">
        <v>118145.5</v>
      </c>
      <c r="D42" s="12">
        <v>233521</v>
      </c>
      <c r="E42" s="12">
        <v>116760.5</v>
      </c>
      <c r="F42" s="6">
        <f t="shared" si="0"/>
        <v>50</v>
      </c>
      <c r="G42" s="9">
        <f>E42/E52*100</f>
        <v>0.18106650949160191</v>
      </c>
      <c r="H42" s="7">
        <f t="shared" si="1"/>
        <v>98.82771667139248</v>
      </c>
    </row>
    <row r="43" spans="1:8" ht="75" customHeight="1" thickBot="1" x14ac:dyDescent="0.35">
      <c r="A43" s="56" t="s">
        <v>34</v>
      </c>
      <c r="B43" s="57"/>
      <c r="C43" s="12">
        <v>0</v>
      </c>
      <c r="D43" s="12">
        <v>86200</v>
      </c>
      <c r="E43" s="12">
        <v>27483.98</v>
      </c>
      <c r="F43" s="6">
        <f t="shared" si="0"/>
        <v>31.883967517401391</v>
      </c>
      <c r="G43" s="9">
        <f>E43/E52*100</f>
        <v>4.2620820616021661E-2</v>
      </c>
      <c r="H43" s="7">
        <v>0</v>
      </c>
    </row>
    <row r="44" spans="1:8" ht="54.75" customHeight="1" thickBot="1" x14ac:dyDescent="0.35">
      <c r="A44" s="56" t="s">
        <v>35</v>
      </c>
      <c r="B44" s="57"/>
      <c r="C44" s="12">
        <v>34568688.68</v>
      </c>
      <c r="D44" s="12">
        <v>65557501</v>
      </c>
      <c r="E44" s="12">
        <v>32195622.289999999</v>
      </c>
      <c r="F44" s="6">
        <f t="shared" si="0"/>
        <v>49.11050878830784</v>
      </c>
      <c r="G44" s="9">
        <f>E44/E52*100</f>
        <v>49.927406519844595</v>
      </c>
      <c r="H44" s="7">
        <f t="shared" si="1"/>
        <v>93.135214320776484</v>
      </c>
    </row>
    <row r="45" spans="1:8" ht="11.25" hidden="1" customHeight="1" x14ac:dyDescent="0.35">
      <c r="A45" s="56"/>
      <c r="B45" s="57"/>
      <c r="C45" s="12"/>
      <c r="D45" s="12"/>
      <c r="E45" s="12"/>
      <c r="F45" s="6" t="e">
        <f t="shared" si="0"/>
        <v>#DIV/0!</v>
      </c>
      <c r="G45" s="9"/>
      <c r="H45" s="7" t="e">
        <f t="shared" si="1"/>
        <v>#DIV/0!</v>
      </c>
    </row>
    <row r="46" spans="1:8" ht="113.25" customHeight="1" thickBot="1" x14ac:dyDescent="0.35">
      <c r="A46" s="56" t="s">
        <v>46</v>
      </c>
      <c r="B46" s="57"/>
      <c r="C46" s="12">
        <v>81479</v>
      </c>
      <c r="D46" s="12">
        <v>358662</v>
      </c>
      <c r="E46" s="12">
        <v>270603.59999999998</v>
      </c>
      <c r="F46" s="6">
        <f t="shared" si="0"/>
        <v>75.44808203824212</v>
      </c>
      <c r="G46" s="9">
        <f>E46/E52*100</f>
        <v>0.41963891305588485</v>
      </c>
      <c r="H46" s="7">
        <f t="shared" si="1"/>
        <v>332.11453257894669</v>
      </c>
    </row>
    <row r="47" spans="1:8" ht="110.25" customHeight="1" thickBot="1" x14ac:dyDescent="0.35">
      <c r="A47" s="56" t="s">
        <v>47</v>
      </c>
      <c r="B47" s="57"/>
      <c r="C47" s="12">
        <v>4430250</v>
      </c>
      <c r="D47" s="12">
        <v>6231225</v>
      </c>
      <c r="E47" s="12">
        <v>890175</v>
      </c>
      <c r="F47" s="6">
        <f t="shared" si="0"/>
        <v>14.285714285714285</v>
      </c>
      <c r="G47" s="9">
        <f>E47/E52*100</f>
        <v>1.3804401324650608</v>
      </c>
      <c r="H47" s="7">
        <f t="shared" si="1"/>
        <v>20.093109869646185</v>
      </c>
    </row>
    <row r="48" spans="1:8" ht="18" customHeight="1" thickBot="1" x14ac:dyDescent="0.35">
      <c r="A48" s="56" t="s">
        <v>36</v>
      </c>
      <c r="B48" s="57"/>
      <c r="C48" s="12">
        <v>0</v>
      </c>
      <c r="D48" s="12">
        <v>0</v>
      </c>
      <c r="E48" s="12">
        <v>0</v>
      </c>
      <c r="F48" s="6">
        <v>0</v>
      </c>
      <c r="G48" s="9">
        <v>0</v>
      </c>
      <c r="H48" s="7">
        <v>0</v>
      </c>
    </row>
    <row r="49" spans="1:8" ht="16.5" customHeight="1" thickBot="1" x14ac:dyDescent="0.35">
      <c r="A49" s="72" t="s">
        <v>37</v>
      </c>
      <c r="B49" s="73"/>
      <c r="C49" s="9">
        <v>0</v>
      </c>
      <c r="D49" s="9">
        <v>5255193</v>
      </c>
      <c r="E49" s="9">
        <v>2646204.34</v>
      </c>
      <c r="F49" s="6">
        <f t="shared" si="0"/>
        <v>50.354084807161215</v>
      </c>
      <c r="G49" s="9">
        <f>E49/E52*100</f>
        <v>4.1036050997154705</v>
      </c>
      <c r="H49" s="7">
        <v>0</v>
      </c>
    </row>
    <row r="50" spans="1:8" ht="149.25" customHeight="1" thickBot="1" x14ac:dyDescent="0.35">
      <c r="A50" s="56" t="s">
        <v>54</v>
      </c>
      <c r="B50" s="57"/>
      <c r="C50" s="9">
        <v>0</v>
      </c>
      <c r="D50" s="9">
        <v>0</v>
      </c>
      <c r="E50" s="9">
        <v>0.77</v>
      </c>
      <c r="F50" s="6">
        <v>0</v>
      </c>
      <c r="G50" s="9">
        <v>0</v>
      </c>
      <c r="H50" s="7">
        <v>0</v>
      </c>
    </row>
    <row r="51" spans="1:8" ht="57.75" customHeight="1" thickBot="1" x14ac:dyDescent="0.35">
      <c r="A51" s="50" t="s">
        <v>53</v>
      </c>
      <c r="B51" s="51"/>
      <c r="C51" s="9">
        <v>-15332.09</v>
      </c>
      <c r="D51" s="9">
        <v>0</v>
      </c>
      <c r="E51" s="9">
        <v>0</v>
      </c>
      <c r="F51" s="6">
        <v>0</v>
      </c>
      <c r="G51" s="9">
        <v>0</v>
      </c>
      <c r="H51" s="7">
        <f>E51/C51*100</f>
        <v>0</v>
      </c>
    </row>
    <row r="52" spans="1:8" ht="19.5" thickBot="1" x14ac:dyDescent="0.35">
      <c r="A52" s="54" t="s">
        <v>6</v>
      </c>
      <c r="B52" s="55"/>
      <c r="C52" s="13">
        <f>C7+C31</f>
        <v>58900223.399999999</v>
      </c>
      <c r="D52" s="13">
        <f>D7+D31</f>
        <v>133151469.8</v>
      </c>
      <c r="E52" s="13">
        <f>E7+E31</f>
        <v>64484868.20000001</v>
      </c>
      <c r="F52" s="6">
        <f t="shared" si="0"/>
        <v>48.429708133796368</v>
      </c>
      <c r="G52" s="13">
        <v>100</v>
      </c>
      <c r="H52" s="7">
        <f t="shared" si="1"/>
        <v>109.48153415662598</v>
      </c>
    </row>
    <row r="53" spans="1:8" x14ac:dyDescent="0.25">
      <c r="A53" s="49"/>
      <c r="B53" s="49"/>
      <c r="C53" s="1"/>
      <c r="D53" s="1"/>
      <c r="E53" s="1"/>
      <c r="F53" s="1"/>
      <c r="G53" s="1"/>
      <c r="H53" s="1"/>
    </row>
    <row r="54" spans="1:8" x14ac:dyDescent="0.25">
      <c r="A54" s="49"/>
      <c r="B54" s="49"/>
      <c r="C54" s="1"/>
      <c r="D54" s="1"/>
      <c r="E54" s="1"/>
      <c r="F54" s="1"/>
      <c r="G54" s="1"/>
      <c r="H54" s="1"/>
    </row>
    <row r="55" spans="1:8" x14ac:dyDescent="0.25">
      <c r="A55" s="49"/>
      <c r="B55" s="49"/>
      <c r="C55" s="1"/>
      <c r="D55" s="1"/>
      <c r="E55" s="1"/>
      <c r="F55" s="1"/>
      <c r="G55" s="1"/>
      <c r="H55" s="1"/>
    </row>
    <row r="56" spans="1:8" x14ac:dyDescent="0.25">
      <c r="A56" s="49"/>
      <c r="B56" s="49"/>
      <c r="C56" s="1"/>
      <c r="D56" s="1"/>
      <c r="E56" s="1"/>
      <c r="F56" s="1"/>
      <c r="G56" s="1"/>
      <c r="H56" s="1"/>
    </row>
  </sheetData>
  <mergeCells count="56">
    <mergeCell ref="A50:B50"/>
    <mergeCell ref="A35:B35"/>
    <mergeCell ref="A38:B38"/>
    <mergeCell ref="A49:B49"/>
    <mergeCell ref="A44:B44"/>
    <mergeCell ref="A45:B45"/>
    <mergeCell ref="A46:B46"/>
    <mergeCell ref="A47:B47"/>
    <mergeCell ref="A48:B48"/>
    <mergeCell ref="A40:B40"/>
    <mergeCell ref="A41:B41"/>
    <mergeCell ref="A42:B42"/>
    <mergeCell ref="A43:B43"/>
    <mergeCell ref="A39:B39"/>
    <mergeCell ref="A22:B22"/>
    <mergeCell ref="A24:B24"/>
    <mergeCell ref="A25:B25"/>
    <mergeCell ref="A21:B21"/>
    <mergeCell ref="A32:B32"/>
    <mergeCell ref="A30:B30"/>
    <mergeCell ref="G1:H1"/>
    <mergeCell ref="H4:H5"/>
    <mergeCell ref="A6:B6"/>
    <mergeCell ref="A7:B7"/>
    <mergeCell ref="A8:B8"/>
    <mergeCell ref="D4:G4"/>
    <mergeCell ref="A9:B9"/>
    <mergeCell ref="C4:C5"/>
    <mergeCell ref="A4:B5"/>
    <mergeCell ref="A19:B19"/>
    <mergeCell ref="A20:B20"/>
    <mergeCell ref="A10:B10"/>
    <mergeCell ref="A12:B12"/>
    <mergeCell ref="A15:B15"/>
    <mergeCell ref="A18:B18"/>
    <mergeCell ref="A16:B16"/>
    <mergeCell ref="A17:B17"/>
    <mergeCell ref="A13:B13"/>
    <mergeCell ref="A14:B14"/>
    <mergeCell ref="A11:B11"/>
    <mergeCell ref="A56:B56"/>
    <mergeCell ref="A23:B23"/>
    <mergeCell ref="A31:B31"/>
    <mergeCell ref="A33:B33"/>
    <mergeCell ref="A36:B36"/>
    <mergeCell ref="A37:B37"/>
    <mergeCell ref="A51:B51"/>
    <mergeCell ref="A52:B52"/>
    <mergeCell ref="A53:B53"/>
    <mergeCell ref="A54:B54"/>
    <mergeCell ref="A55:B55"/>
    <mergeCell ref="A26:B26"/>
    <mergeCell ref="A27:B27"/>
    <mergeCell ref="A28:B28"/>
    <mergeCell ref="A29:B29"/>
    <mergeCell ref="A34:B3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selection activeCell="H62" sqref="H62"/>
    </sheetView>
  </sheetViews>
  <sheetFormatPr defaultRowHeight="15" x14ac:dyDescent="0.25"/>
  <cols>
    <col min="2" max="2" width="47.85546875" customWidth="1"/>
    <col min="3" max="3" width="19" customWidth="1"/>
    <col min="4" max="4" width="17.85546875" customWidth="1"/>
    <col min="5" max="5" width="19.5703125" customWidth="1"/>
    <col min="6" max="6" width="13.140625" customWidth="1"/>
    <col min="7" max="7" width="11.7109375" customWidth="1"/>
    <col min="8" max="8" width="18.7109375" customWidth="1"/>
  </cols>
  <sheetData>
    <row r="1" spans="1:9" ht="18.75" x14ac:dyDescent="0.3">
      <c r="A1" s="3" t="s">
        <v>56</v>
      </c>
      <c r="B1" s="3"/>
      <c r="C1" s="3"/>
      <c r="D1" s="3"/>
      <c r="E1" s="3"/>
      <c r="F1" s="3"/>
      <c r="G1" s="66" t="s">
        <v>7</v>
      </c>
      <c r="H1" s="66"/>
      <c r="I1" t="s">
        <v>56</v>
      </c>
    </row>
    <row r="2" spans="1:9" ht="18.75" x14ac:dyDescent="0.3">
      <c r="A2" s="3"/>
      <c r="B2" s="2" t="s">
        <v>87</v>
      </c>
      <c r="C2" s="2"/>
      <c r="D2" s="2"/>
      <c r="E2" s="2"/>
      <c r="F2" s="2"/>
      <c r="G2" s="3"/>
      <c r="H2" s="3"/>
    </row>
    <row r="3" spans="1:9" ht="19.5" thickBot="1" x14ac:dyDescent="0.35">
      <c r="A3" s="3"/>
      <c r="B3" s="3"/>
      <c r="C3" s="3"/>
      <c r="D3" s="14"/>
      <c r="E3" s="14"/>
      <c r="F3" s="3"/>
      <c r="G3" s="3"/>
      <c r="H3" s="3"/>
    </row>
    <row r="4" spans="1:9" ht="48" customHeight="1" thickBot="1" x14ac:dyDescent="0.35">
      <c r="A4" s="60" t="s">
        <v>0</v>
      </c>
      <c r="B4" s="61"/>
      <c r="C4" s="76" t="s">
        <v>88</v>
      </c>
      <c r="D4" s="78" t="s">
        <v>89</v>
      </c>
      <c r="E4" s="79"/>
      <c r="F4" s="79"/>
      <c r="G4" s="80"/>
      <c r="H4" s="76" t="s">
        <v>91</v>
      </c>
    </row>
    <row r="5" spans="1:9" ht="57" thickBot="1" x14ac:dyDescent="0.3">
      <c r="A5" s="62"/>
      <c r="B5" s="63"/>
      <c r="C5" s="77"/>
      <c r="D5" s="29" t="s">
        <v>55</v>
      </c>
      <c r="E5" s="29" t="s">
        <v>90</v>
      </c>
      <c r="F5" s="29" t="s">
        <v>57</v>
      </c>
      <c r="G5" s="29" t="s">
        <v>1</v>
      </c>
      <c r="H5" s="77"/>
    </row>
    <row r="6" spans="1:9" ht="19.5" thickBot="1" x14ac:dyDescent="0.35">
      <c r="A6" s="67">
        <v>1</v>
      </c>
      <c r="B6" s="68"/>
      <c r="C6" s="16">
        <v>2</v>
      </c>
      <c r="D6" s="16">
        <v>3</v>
      </c>
      <c r="E6" s="16">
        <v>4</v>
      </c>
      <c r="F6" s="16">
        <v>5</v>
      </c>
      <c r="G6" s="16">
        <v>6</v>
      </c>
      <c r="H6" s="16">
        <v>7</v>
      </c>
    </row>
    <row r="7" spans="1:9" ht="39" customHeight="1" x14ac:dyDescent="0.3">
      <c r="A7" s="69" t="s">
        <v>13</v>
      </c>
      <c r="B7" s="70"/>
      <c r="C7" s="17">
        <v>38122.1</v>
      </c>
      <c r="D7" s="17">
        <v>59264</v>
      </c>
      <c r="E7" s="17">
        <v>46646.9</v>
      </c>
      <c r="F7" s="17">
        <f t="shared" ref="F7:F12" si="0">E7/D7*100</f>
        <v>78.710346922246217</v>
      </c>
      <c r="G7" s="17">
        <f>E7/E59*100</f>
        <v>31.691666134473994</v>
      </c>
      <c r="H7" s="44">
        <f t="shared" ref="H7:H12" si="1">E7/C7*100</f>
        <v>122.36183211313123</v>
      </c>
    </row>
    <row r="8" spans="1:9" ht="19.5" x14ac:dyDescent="0.35">
      <c r="A8" s="64" t="s">
        <v>14</v>
      </c>
      <c r="B8" s="65"/>
      <c r="C8" s="20">
        <v>31507.300000000003</v>
      </c>
      <c r="D8" s="30">
        <f>D9+D12+D16+D17+D11</f>
        <v>50291.1</v>
      </c>
      <c r="E8" s="20">
        <f>E9+E12+E16+E17+E11</f>
        <v>38011.1</v>
      </c>
      <c r="F8" s="20">
        <f t="shared" si="0"/>
        <v>75.582160660633789</v>
      </c>
      <c r="G8" s="20">
        <f>E8/E59*100</f>
        <v>25.824547624903353</v>
      </c>
      <c r="H8" s="45">
        <f t="shared" si="1"/>
        <v>120.64220037895979</v>
      </c>
    </row>
    <row r="9" spans="1:9" ht="24.75" customHeight="1" x14ac:dyDescent="0.3">
      <c r="A9" s="52" t="s">
        <v>12</v>
      </c>
      <c r="B9" s="53"/>
      <c r="C9" s="21">
        <v>24861.8</v>
      </c>
      <c r="D9" s="31">
        <f t="shared" ref="C9:E9" si="2">D10</f>
        <v>41622.400000000001</v>
      </c>
      <c r="E9" s="21">
        <f t="shared" si="2"/>
        <v>30394.1</v>
      </c>
      <c r="F9" s="23">
        <f t="shared" si="0"/>
        <v>73.023420081494578</v>
      </c>
      <c r="G9" s="23">
        <f>E9/E59*100</f>
        <v>20.649596643245658</v>
      </c>
      <c r="H9" s="26">
        <f t="shared" si="1"/>
        <v>122.25221021808557</v>
      </c>
    </row>
    <row r="10" spans="1:9" ht="18.75" customHeight="1" x14ac:dyDescent="0.3">
      <c r="A10" s="50" t="s">
        <v>3</v>
      </c>
      <c r="B10" s="51"/>
      <c r="C10" s="22">
        <v>24861.8</v>
      </c>
      <c r="D10" s="99">
        <v>41622.400000000001</v>
      </c>
      <c r="E10" s="100">
        <v>30394.1</v>
      </c>
      <c r="F10" s="24">
        <f t="shared" si="0"/>
        <v>73.023420081494578</v>
      </c>
      <c r="G10" s="24">
        <f>E10/E59*100</f>
        <v>20.649596643245658</v>
      </c>
      <c r="H10" s="43">
        <f t="shared" si="1"/>
        <v>122.25221021808557</v>
      </c>
    </row>
    <row r="11" spans="1:9" ht="55.5" customHeight="1" x14ac:dyDescent="0.3">
      <c r="A11" s="72" t="s">
        <v>40</v>
      </c>
      <c r="B11" s="73"/>
      <c r="C11" s="21">
        <v>5338.1</v>
      </c>
      <c r="D11" s="18">
        <v>7520.2</v>
      </c>
      <c r="E11" s="101">
        <v>6469</v>
      </c>
      <c r="F11" s="23">
        <f t="shared" si="0"/>
        <v>86.021648360415952</v>
      </c>
      <c r="G11" s="23">
        <f>E11/E59*100</f>
        <v>4.3950056321837527</v>
      </c>
      <c r="H11" s="26">
        <f t="shared" si="1"/>
        <v>121.1854405125419</v>
      </c>
    </row>
    <row r="12" spans="1:9" ht="23.25" customHeight="1" x14ac:dyDescent="0.3">
      <c r="A12" s="52" t="s">
        <v>41</v>
      </c>
      <c r="B12" s="53"/>
      <c r="C12" s="23">
        <v>1124.7</v>
      </c>
      <c r="D12" s="18">
        <v>923.5</v>
      </c>
      <c r="E12" s="23">
        <v>804.1</v>
      </c>
      <c r="F12" s="23">
        <f t="shared" si="0"/>
        <v>87.070925825663238</v>
      </c>
      <c r="G12" s="23">
        <v>1</v>
      </c>
      <c r="H12" s="26">
        <f t="shared" si="1"/>
        <v>71.494620787765626</v>
      </c>
    </row>
    <row r="13" spans="1:9" ht="36.75" customHeight="1" x14ac:dyDescent="0.3">
      <c r="A13" s="56" t="s">
        <v>9</v>
      </c>
      <c r="B13" s="57"/>
      <c r="C13" s="24">
        <v>360.6</v>
      </c>
      <c r="D13" s="32">
        <v>0</v>
      </c>
      <c r="E13" s="24">
        <v>14.8</v>
      </c>
      <c r="F13" s="24" t="e">
        <f>E13/D13*100</f>
        <v>#DIV/0!</v>
      </c>
      <c r="G13" s="24">
        <f>E13/E59*100</f>
        <v>1.0055044575099634E-2</v>
      </c>
      <c r="H13" s="43">
        <f>E13/C13*100</f>
        <v>4.1042706600110925</v>
      </c>
    </row>
    <row r="14" spans="1:9" ht="24.75" customHeight="1" x14ac:dyDescent="0.3">
      <c r="A14" s="56" t="s">
        <v>4</v>
      </c>
      <c r="B14" s="57"/>
      <c r="C14" s="22">
        <v>321.89999999999998</v>
      </c>
      <c r="D14" s="32">
        <v>281.5</v>
      </c>
      <c r="E14" s="22">
        <v>464.7</v>
      </c>
      <c r="F14" s="24">
        <f>E14/D14*100</f>
        <v>165.07992895204262</v>
      </c>
      <c r="G14" s="24">
        <f>E14/E59*100</f>
        <v>0.315714811760054</v>
      </c>
      <c r="H14" s="43">
        <f>E14/C14*100</f>
        <v>144.36160298229262</v>
      </c>
    </row>
    <row r="15" spans="1:9" ht="25.5" customHeight="1" x14ac:dyDescent="0.3">
      <c r="A15" s="74" t="s">
        <v>66</v>
      </c>
      <c r="B15" s="75"/>
      <c r="C15" s="22">
        <v>442.2</v>
      </c>
      <c r="D15" s="32">
        <v>642</v>
      </c>
      <c r="E15" s="22">
        <v>324.5</v>
      </c>
      <c r="F15" s="24">
        <f>E15/D15*100</f>
        <v>50.545171339563865</v>
      </c>
      <c r="G15" s="24">
        <f>E15/E59*100</f>
        <v>0.2204636462580967</v>
      </c>
      <c r="H15" s="43">
        <v>73.400000000000006</v>
      </c>
    </row>
    <row r="16" spans="1:9" ht="18.75" x14ac:dyDescent="0.3">
      <c r="A16" s="72" t="s">
        <v>42</v>
      </c>
      <c r="B16" s="73"/>
      <c r="C16" s="21">
        <v>182.7</v>
      </c>
      <c r="D16" s="18">
        <v>225</v>
      </c>
      <c r="E16" s="21">
        <v>343.9</v>
      </c>
      <c r="F16" s="23">
        <f>E16/D16*100</f>
        <v>152.84444444444443</v>
      </c>
      <c r="G16" s="23">
        <f>E16/E59*100</f>
        <v>0.23364390739032187</v>
      </c>
      <c r="H16" s="26">
        <f>E16/C16*100</f>
        <v>188.23207443897098</v>
      </c>
    </row>
    <row r="17" spans="1:10" ht="26.25" customHeight="1" x14ac:dyDescent="0.3">
      <c r="A17" s="81" t="s">
        <v>43</v>
      </c>
      <c r="B17" s="82"/>
      <c r="C17" s="22">
        <v>0</v>
      </c>
      <c r="D17" s="32">
        <v>0</v>
      </c>
      <c r="E17" s="22">
        <v>0</v>
      </c>
      <c r="F17" s="24">
        <v>0</v>
      </c>
      <c r="G17" s="24">
        <v>0</v>
      </c>
      <c r="H17" s="43">
        <v>0</v>
      </c>
    </row>
    <row r="18" spans="1:10" ht="28.5" customHeight="1" x14ac:dyDescent="0.35">
      <c r="A18" s="64" t="s">
        <v>15</v>
      </c>
      <c r="B18" s="65"/>
      <c r="C18" s="20">
        <v>6614.8</v>
      </c>
      <c r="D18" s="30">
        <f>D19+D23+D25+D26+D29+D30</f>
        <v>8972.7000000000007</v>
      </c>
      <c r="E18" s="42">
        <f>E19+E23+E25+E26+E29+E30</f>
        <v>8635.7000000000007</v>
      </c>
      <c r="F18" s="20">
        <f t="shared" ref="F18:F28" si="3">E18/D18*100</f>
        <v>96.244162849532472</v>
      </c>
      <c r="G18" s="23">
        <f>E18/E59*100</f>
        <v>5.8670505700802646</v>
      </c>
      <c r="H18" s="26">
        <f>E18/C18*100</f>
        <v>130.55118824454254</v>
      </c>
    </row>
    <row r="19" spans="1:10" ht="74.25" customHeight="1" x14ac:dyDescent="0.3">
      <c r="A19" s="52" t="s">
        <v>16</v>
      </c>
      <c r="B19" s="53"/>
      <c r="C19" s="23">
        <v>996.3</v>
      </c>
      <c r="D19" s="18">
        <f t="shared" ref="D19" si="4">D20+D21+D22</f>
        <v>1424.5</v>
      </c>
      <c r="E19" s="23">
        <f t="shared" ref="C19:E19" si="5">E20+E21+E22</f>
        <v>726.90000000000009</v>
      </c>
      <c r="F19" s="23">
        <f t="shared" si="3"/>
        <v>51.028431028431029</v>
      </c>
      <c r="G19" s="23">
        <f>E19/E59*100</f>
        <v>0.49385215551621109</v>
      </c>
      <c r="H19" s="26">
        <f t="shared" ref="H19:H25" si="6">E19/C19*100</f>
        <v>72.959951821740461</v>
      </c>
    </row>
    <row r="20" spans="1:10" ht="149.25" customHeight="1" x14ac:dyDescent="0.3">
      <c r="A20" s="83" t="s">
        <v>81</v>
      </c>
      <c r="B20" s="84"/>
      <c r="C20" s="24">
        <v>443.8</v>
      </c>
      <c r="D20" s="32">
        <v>854.8</v>
      </c>
      <c r="E20" s="24">
        <v>383.3</v>
      </c>
      <c r="F20" s="24">
        <f t="shared" si="3"/>
        <v>44.840898455779133</v>
      </c>
      <c r="G20" s="24">
        <f>E20/E59*100</f>
        <v>0.26041206659700611</v>
      </c>
      <c r="H20" s="43">
        <f t="shared" si="6"/>
        <v>86.367733213159084</v>
      </c>
    </row>
    <row r="21" spans="1:10" ht="111" customHeight="1" x14ac:dyDescent="0.3">
      <c r="A21" s="50" t="s">
        <v>10</v>
      </c>
      <c r="B21" s="51"/>
      <c r="C21" s="24">
        <v>552.5</v>
      </c>
      <c r="D21" s="32">
        <v>569.70000000000005</v>
      </c>
      <c r="E21" s="24">
        <v>343.6</v>
      </c>
      <c r="F21" s="24">
        <f t="shared" si="3"/>
        <v>60.312445146568372</v>
      </c>
      <c r="G21" s="24">
        <f>E21/E59*100</f>
        <v>0.23344008891920504</v>
      </c>
      <c r="H21" s="43">
        <f t="shared" si="6"/>
        <v>62.190045248868785</v>
      </c>
    </row>
    <row r="22" spans="1:10" ht="2.25" customHeight="1" x14ac:dyDescent="0.3">
      <c r="A22" s="56" t="s">
        <v>72</v>
      </c>
      <c r="B22" s="57"/>
      <c r="C22" s="24">
        <v>0</v>
      </c>
      <c r="D22" s="32">
        <v>0</v>
      </c>
      <c r="E22" s="24">
        <v>0</v>
      </c>
      <c r="F22" s="24">
        <v>0</v>
      </c>
      <c r="G22" s="24">
        <f>E22/E59*100</f>
        <v>0</v>
      </c>
      <c r="H22" s="43" t="s">
        <v>84</v>
      </c>
    </row>
    <row r="23" spans="1:10" ht="36.75" customHeight="1" x14ac:dyDescent="0.3">
      <c r="A23" s="52" t="s">
        <v>17</v>
      </c>
      <c r="B23" s="53"/>
      <c r="C23" s="23">
        <v>104.3</v>
      </c>
      <c r="D23" s="18">
        <f t="shared" ref="C23:E23" si="7">D24</f>
        <v>190</v>
      </c>
      <c r="E23" s="23">
        <f t="shared" si="7"/>
        <v>212.9</v>
      </c>
      <c r="F23" s="23">
        <f t="shared" si="3"/>
        <v>112.05263157894738</v>
      </c>
      <c r="G23" s="23">
        <f>E23/E59*100</f>
        <v>0.14464317500261567</v>
      </c>
      <c r="H23" s="26">
        <f t="shared" si="6"/>
        <v>204.12272291466925</v>
      </c>
    </row>
    <row r="24" spans="1:10" ht="39" customHeight="1" x14ac:dyDescent="0.3">
      <c r="A24" s="56" t="s">
        <v>19</v>
      </c>
      <c r="B24" s="57"/>
      <c r="C24" s="24">
        <v>104.3</v>
      </c>
      <c r="D24" s="32">
        <v>190</v>
      </c>
      <c r="E24" s="24">
        <v>212.9</v>
      </c>
      <c r="F24" s="24">
        <f t="shared" si="3"/>
        <v>112.05263157894738</v>
      </c>
      <c r="G24" s="24">
        <f>E24/E59*100</f>
        <v>0.14464317500261567</v>
      </c>
      <c r="H24" s="43">
        <f t="shared" si="6"/>
        <v>204.12272291466925</v>
      </c>
    </row>
    <row r="25" spans="1:10" ht="55.5" customHeight="1" x14ac:dyDescent="0.3">
      <c r="A25" s="72" t="s">
        <v>20</v>
      </c>
      <c r="B25" s="73"/>
      <c r="C25" s="23">
        <v>184.6</v>
      </c>
      <c r="D25" s="18">
        <v>122.2</v>
      </c>
      <c r="E25" s="23">
        <v>77.099999999999994</v>
      </c>
      <c r="F25" s="23">
        <f t="shared" si="3"/>
        <v>63.093289689034357</v>
      </c>
      <c r="G25" s="23">
        <f>E25/E59*100</f>
        <v>5.2381347077039307E-2</v>
      </c>
      <c r="H25" s="26">
        <f t="shared" si="6"/>
        <v>41.765980498374859</v>
      </c>
    </row>
    <row r="26" spans="1:10" ht="55.5" customHeight="1" x14ac:dyDescent="0.3">
      <c r="A26" s="72" t="s">
        <v>21</v>
      </c>
      <c r="B26" s="73"/>
      <c r="C26" s="18">
        <v>4897.6000000000004</v>
      </c>
      <c r="D26" s="18">
        <f>D27+D28</f>
        <v>6813</v>
      </c>
      <c r="E26" s="18">
        <f>E27+E28</f>
        <v>7209.7</v>
      </c>
      <c r="F26" s="23">
        <f t="shared" si="3"/>
        <v>105.82269191252018</v>
      </c>
      <c r="G26" s="23">
        <f>E26/E59*100</f>
        <v>4.8982334373713394</v>
      </c>
      <c r="H26" s="26">
        <f>E26/C26*100</f>
        <v>147.20883698137862</v>
      </c>
      <c r="I26" s="15"/>
      <c r="J26" s="46"/>
    </row>
    <row r="27" spans="1:10" ht="28.5" customHeight="1" x14ac:dyDescent="0.3">
      <c r="A27" s="87" t="s">
        <v>67</v>
      </c>
      <c r="B27" s="88"/>
      <c r="C27" s="24">
        <v>0</v>
      </c>
      <c r="D27" s="32">
        <v>30.8</v>
      </c>
      <c r="E27" s="24">
        <v>30.8</v>
      </c>
      <c r="F27" s="24">
        <f>E27/D27*100</f>
        <v>100</v>
      </c>
      <c r="G27" s="24">
        <f>E27/E59*100</f>
        <v>2.0925363034666807E-2</v>
      </c>
      <c r="H27" s="43" t="e">
        <f>E27/C27*100</f>
        <v>#DIV/0!</v>
      </c>
    </row>
    <row r="28" spans="1:10" ht="93.75" customHeight="1" x14ac:dyDescent="0.3">
      <c r="A28" s="89" t="s">
        <v>82</v>
      </c>
      <c r="B28" s="90"/>
      <c r="C28" s="24">
        <v>4897.6000000000004</v>
      </c>
      <c r="D28" s="32">
        <v>6782.2</v>
      </c>
      <c r="E28" s="24">
        <v>7178.9</v>
      </c>
      <c r="F28" s="24">
        <f t="shared" si="3"/>
        <v>105.84913449913007</v>
      </c>
      <c r="G28" s="24">
        <f>E28/E59*100</f>
        <v>4.877308074336673</v>
      </c>
      <c r="H28" s="43">
        <f>E28/C28*100</f>
        <v>146.57995753021885</v>
      </c>
      <c r="I28" s="15"/>
    </row>
    <row r="29" spans="1:10" ht="36" customHeight="1" x14ac:dyDescent="0.3">
      <c r="A29" s="72" t="s">
        <v>24</v>
      </c>
      <c r="B29" s="73"/>
      <c r="C29" s="23">
        <v>431.7</v>
      </c>
      <c r="D29" s="18">
        <v>423</v>
      </c>
      <c r="E29" s="40">
        <v>409.1</v>
      </c>
      <c r="F29" s="23">
        <f>E29/D29*100</f>
        <v>96.71394799054373</v>
      </c>
      <c r="G29" s="23">
        <f>E29/E59*100</f>
        <v>0.27794045511305815</v>
      </c>
      <c r="H29" s="26">
        <f t="shared" ref="H29:H37" si="8">E29/C29*100</f>
        <v>94.764883020616182</v>
      </c>
    </row>
    <row r="30" spans="1:10" ht="22.5" customHeight="1" x14ac:dyDescent="0.3">
      <c r="A30" s="56" t="s">
        <v>44</v>
      </c>
      <c r="B30" s="57"/>
      <c r="C30" s="24">
        <v>0.2</v>
      </c>
      <c r="D30" s="32">
        <v>0</v>
      </c>
      <c r="E30" s="24">
        <v>0</v>
      </c>
      <c r="F30" s="24">
        <v>0</v>
      </c>
      <c r="G30" s="24">
        <f>E30/E59*100</f>
        <v>0</v>
      </c>
      <c r="H30" s="43">
        <f>E30/C30*100</f>
        <v>0</v>
      </c>
    </row>
    <row r="31" spans="1:10" ht="38.25" customHeight="1" x14ac:dyDescent="0.3">
      <c r="A31" s="52" t="s">
        <v>18</v>
      </c>
      <c r="B31" s="53"/>
      <c r="C31" s="23">
        <v>85569.599999999991</v>
      </c>
      <c r="D31" s="41">
        <f>D32+D57+D58</f>
        <v>155221.90000000005</v>
      </c>
      <c r="E31" s="23">
        <f>E32+E57+E58</f>
        <v>100542.9</v>
      </c>
      <c r="F31" s="23">
        <f t="shared" ref="F31:F40" si="9">E31/D31*100</f>
        <v>64.773656294633653</v>
      </c>
      <c r="G31" s="23">
        <f>E31/E59*100</f>
        <v>68.308333865526009</v>
      </c>
      <c r="H31" s="26">
        <f t="shared" si="8"/>
        <v>117.49838727772482</v>
      </c>
    </row>
    <row r="32" spans="1:10" ht="56.25" customHeight="1" x14ac:dyDescent="0.3">
      <c r="A32" s="72" t="s">
        <v>25</v>
      </c>
      <c r="B32" s="73"/>
      <c r="C32" s="23">
        <v>85609.7</v>
      </c>
      <c r="D32" s="41">
        <f>D33+D37+D47+D56</f>
        <v>155208.50000000006</v>
      </c>
      <c r="E32" s="23">
        <f>E33+E37+E47+E56</f>
        <v>100527.9</v>
      </c>
      <c r="F32" s="23">
        <f t="shared" si="9"/>
        <v>64.769584140043847</v>
      </c>
      <c r="G32" s="23">
        <f>E32/E59*100</f>
        <v>68.29814294197017</v>
      </c>
      <c r="H32" s="26">
        <f t="shared" si="8"/>
        <v>117.4258290824521</v>
      </c>
    </row>
    <row r="33" spans="1:8" ht="39.75" customHeight="1" x14ac:dyDescent="0.3">
      <c r="A33" s="52" t="s">
        <v>58</v>
      </c>
      <c r="B33" s="53"/>
      <c r="C33" s="23">
        <v>20343.7</v>
      </c>
      <c r="D33" s="18">
        <f t="shared" ref="D33:E33" si="10">D34+D35+D36</f>
        <v>26589.9</v>
      </c>
      <c r="E33" s="23">
        <f t="shared" si="10"/>
        <v>19450.5</v>
      </c>
      <c r="F33" s="23">
        <f t="shared" si="9"/>
        <v>73.14995543420622</v>
      </c>
      <c r="G33" s="23">
        <f>E33/E59*100</f>
        <v>13.214570574863204</v>
      </c>
      <c r="H33" s="26">
        <f t="shared" si="8"/>
        <v>95.609451574688961</v>
      </c>
    </row>
    <row r="34" spans="1:8" ht="36" customHeight="1" x14ac:dyDescent="0.3">
      <c r="A34" s="56" t="s">
        <v>64</v>
      </c>
      <c r="B34" s="57"/>
      <c r="C34" s="24">
        <v>10965.7</v>
      </c>
      <c r="D34" s="32">
        <v>18774</v>
      </c>
      <c r="E34" s="24">
        <v>14080.5</v>
      </c>
      <c r="F34" s="24">
        <f t="shared" si="9"/>
        <v>75</v>
      </c>
      <c r="G34" s="24">
        <v>8.8000000000000007</v>
      </c>
      <c r="H34" s="43">
        <f t="shared" si="8"/>
        <v>128.40493538944162</v>
      </c>
    </row>
    <row r="35" spans="1:8" ht="55.5" customHeight="1" x14ac:dyDescent="0.3">
      <c r="A35" s="56" t="s">
        <v>28</v>
      </c>
      <c r="B35" s="57"/>
      <c r="C35" s="24">
        <v>9378</v>
      </c>
      <c r="D35" s="32">
        <v>7815.9</v>
      </c>
      <c r="E35" s="24">
        <v>5370</v>
      </c>
      <c r="F35" s="24">
        <f t="shared" si="9"/>
        <v>68.70609910566921</v>
      </c>
      <c r="G35" s="24">
        <f>E35/E59*100</f>
        <v>3.6483506329922317</v>
      </c>
      <c r="H35" s="43">
        <f t="shared" si="8"/>
        <v>57.261676263595653</v>
      </c>
    </row>
    <row r="36" spans="1:8" ht="3" customHeight="1" x14ac:dyDescent="0.3">
      <c r="A36" s="85" t="s">
        <v>73</v>
      </c>
      <c r="B36" s="86"/>
      <c r="C36" s="24">
        <v>0</v>
      </c>
      <c r="D36" s="32">
        <v>0</v>
      </c>
      <c r="E36" s="24">
        <v>0</v>
      </c>
      <c r="F36" s="24">
        <v>0</v>
      </c>
      <c r="G36" s="24">
        <f>E36/E59*100</f>
        <v>0</v>
      </c>
      <c r="H36" s="43" t="s">
        <v>85</v>
      </c>
    </row>
    <row r="37" spans="1:8" ht="57" customHeight="1" x14ac:dyDescent="0.3">
      <c r="A37" s="91" t="s">
        <v>30</v>
      </c>
      <c r="B37" s="92"/>
      <c r="C37" s="18">
        <v>8871.4</v>
      </c>
      <c r="D37" s="18">
        <f>D38+D39+D40+D41+D42+D43+D44+D45+D46</f>
        <v>19081.2</v>
      </c>
      <c r="E37" s="18">
        <f>E38+E39+E40+E41+E42+E43+E44+E45+E46</f>
        <v>11555.8</v>
      </c>
      <c r="F37" s="23">
        <f t="shared" si="9"/>
        <v>60.56118063853426</v>
      </c>
      <c r="G37" s="23">
        <f>E37/E59*100</f>
        <v>7.8509516284416447</v>
      </c>
      <c r="H37" s="26">
        <f t="shared" si="8"/>
        <v>130.2590346506752</v>
      </c>
    </row>
    <row r="38" spans="1:8" ht="1.5" customHeight="1" x14ac:dyDescent="0.3">
      <c r="A38" s="89"/>
      <c r="B38" s="90"/>
      <c r="C38" s="24"/>
      <c r="D38" s="32"/>
      <c r="E38" s="24"/>
      <c r="F38" s="24"/>
      <c r="G38" s="24"/>
      <c r="H38" s="43"/>
    </row>
    <row r="39" spans="1:8" ht="1.5" customHeight="1" x14ac:dyDescent="0.3">
      <c r="A39" s="89"/>
      <c r="B39" s="90"/>
      <c r="C39" s="24"/>
      <c r="D39" s="32"/>
      <c r="E39" s="24"/>
      <c r="F39" s="24"/>
      <c r="G39" s="24"/>
      <c r="H39" s="43"/>
    </row>
    <row r="40" spans="1:8" ht="149.25" customHeight="1" x14ac:dyDescent="0.3">
      <c r="A40" s="89" t="s">
        <v>45</v>
      </c>
      <c r="B40" s="90"/>
      <c r="C40" s="24">
        <v>4900.3999999999996</v>
      </c>
      <c r="D40" s="32">
        <v>8341.6</v>
      </c>
      <c r="E40" s="24">
        <v>6752.7</v>
      </c>
      <c r="F40" s="24">
        <f t="shared" si="9"/>
        <v>80.95209552124291</v>
      </c>
      <c r="G40" s="24">
        <f>E40/E59*100</f>
        <v>4.5877499663699526</v>
      </c>
      <c r="H40" s="26">
        <f t="shared" ref="H40" si="11">E40/C40*100</f>
        <v>137.79895518733164</v>
      </c>
    </row>
    <row r="41" spans="1:8" ht="77.25" customHeight="1" x14ac:dyDescent="0.3">
      <c r="A41" s="89" t="s">
        <v>74</v>
      </c>
      <c r="B41" s="90"/>
      <c r="C41" s="24">
        <v>0</v>
      </c>
      <c r="D41" s="32">
        <v>0</v>
      </c>
      <c r="E41" s="24">
        <v>0</v>
      </c>
      <c r="F41" s="24">
        <v>0</v>
      </c>
      <c r="G41" s="24">
        <f>E41/E59*100</f>
        <v>0</v>
      </c>
      <c r="H41" s="43" t="s">
        <v>86</v>
      </c>
    </row>
    <row r="42" spans="1:8" ht="91.5" customHeight="1" x14ac:dyDescent="0.3">
      <c r="A42" s="89" t="s">
        <v>76</v>
      </c>
      <c r="B42" s="90"/>
      <c r="C42" s="24">
        <v>788.7</v>
      </c>
      <c r="D42" s="32">
        <v>1584.3</v>
      </c>
      <c r="E42" s="24">
        <v>946.3</v>
      </c>
      <c r="F42" s="24">
        <f t="shared" ref="F42" si="12">E42/D42*100</f>
        <v>59.729849144732682</v>
      </c>
      <c r="G42" s="24">
        <f>E42/E59*100</f>
        <v>0.64291139739302583</v>
      </c>
      <c r="H42" s="43">
        <f t="shared" ref="H42:H46" si="13">E42/C42*100</f>
        <v>119.98224927095218</v>
      </c>
    </row>
    <row r="43" spans="1:8" ht="93.75" customHeight="1" x14ac:dyDescent="0.3">
      <c r="A43" s="89" t="s">
        <v>69</v>
      </c>
      <c r="B43" s="90"/>
      <c r="C43" s="24">
        <v>500</v>
      </c>
      <c r="D43" s="32">
        <v>0</v>
      </c>
      <c r="E43" s="24">
        <v>0</v>
      </c>
      <c r="F43" s="24" t="e">
        <f t="shared" ref="F43" si="14">E43/D43*100</f>
        <v>#DIV/0!</v>
      </c>
      <c r="G43" s="24">
        <f>E43/E59*100</f>
        <v>0</v>
      </c>
      <c r="H43" s="43">
        <f t="shared" si="13"/>
        <v>0</v>
      </c>
    </row>
    <row r="44" spans="1:8" ht="54" customHeight="1" x14ac:dyDescent="0.3">
      <c r="A44" s="89" t="s">
        <v>70</v>
      </c>
      <c r="B44" s="90"/>
      <c r="C44" s="24">
        <v>337.5</v>
      </c>
      <c r="D44" s="32">
        <v>562.5</v>
      </c>
      <c r="E44" s="24">
        <v>562.5</v>
      </c>
      <c r="F44" s="24">
        <f t="shared" ref="F44" si="15">E44/D44*100</f>
        <v>100</v>
      </c>
      <c r="G44" s="24">
        <f>E44/E59*100</f>
        <v>0.38215963334415837</v>
      </c>
      <c r="H44" s="43">
        <f t="shared" si="13"/>
        <v>166.66666666666669</v>
      </c>
    </row>
    <row r="45" spans="1:8" ht="39" customHeight="1" x14ac:dyDescent="0.3">
      <c r="A45" s="89" t="s">
        <v>65</v>
      </c>
      <c r="B45" s="90"/>
      <c r="C45" s="24">
        <v>108.7</v>
      </c>
      <c r="D45" s="32">
        <v>43.1</v>
      </c>
      <c r="E45" s="24">
        <v>43.1</v>
      </c>
      <c r="F45" s="24">
        <f t="shared" ref="F45" si="16">E45/D45*100</f>
        <v>100</v>
      </c>
      <c r="G45" s="24">
        <f>E45/E59*100</f>
        <v>2.9281920350459071E-2</v>
      </c>
      <c r="H45" s="43">
        <f t="shared" ref="H45" si="17">E45/C45*100</f>
        <v>39.650413983440664</v>
      </c>
    </row>
    <row r="46" spans="1:8" ht="34.5" customHeight="1" x14ac:dyDescent="0.3">
      <c r="A46" s="89" t="s">
        <v>68</v>
      </c>
      <c r="B46" s="90"/>
      <c r="C46" s="24">
        <v>2236.1</v>
      </c>
      <c r="D46" s="32">
        <v>8549.7000000000007</v>
      </c>
      <c r="E46" s="24">
        <v>3251.2</v>
      </c>
      <c r="F46" s="24">
        <f t="shared" ref="F46:F51" si="18">E46/D46*100</f>
        <v>38.027065277144224</v>
      </c>
      <c r="G46" s="24">
        <f>E46/E59*100</f>
        <v>2.2088487109840491</v>
      </c>
      <c r="H46" s="43">
        <f t="shared" si="13"/>
        <v>145.39600196771164</v>
      </c>
    </row>
    <row r="47" spans="1:8" ht="53.25" customHeight="1" x14ac:dyDescent="0.3">
      <c r="A47" s="93" t="s">
        <v>59</v>
      </c>
      <c r="B47" s="94"/>
      <c r="C47" s="23">
        <v>51069.9</v>
      </c>
      <c r="D47" s="18">
        <f>D48+D49+D50+D51+D52+D53+D54+D55</f>
        <v>94579.200000000026</v>
      </c>
      <c r="E47" s="23">
        <f>E48+E49+E50+E51+E52+E53+E54+E55</f>
        <v>64424.299999999996</v>
      </c>
      <c r="F47" s="23">
        <f t="shared" si="18"/>
        <v>68.116774089863284</v>
      </c>
      <c r="G47" s="23">
        <f>E47/E59*100</f>
        <v>43.769541095918328</v>
      </c>
      <c r="H47" s="26">
        <f t="shared" ref="H47:H51" si="19">E47/C47*100</f>
        <v>126.14925817360128</v>
      </c>
    </row>
    <row r="48" spans="1:8" ht="61.5" customHeight="1" x14ac:dyDescent="0.3">
      <c r="A48" s="89" t="s">
        <v>61</v>
      </c>
      <c r="B48" s="90"/>
      <c r="C48" s="24">
        <v>47179.5</v>
      </c>
      <c r="D48" s="32">
        <v>83820.600000000006</v>
      </c>
      <c r="E48" s="24">
        <v>54059.7</v>
      </c>
      <c r="F48" s="24">
        <f t="shared" si="18"/>
        <v>64.494527598227634</v>
      </c>
      <c r="G48" s="24">
        <f>E48/E59*100</f>
        <v>36.727884676791462</v>
      </c>
      <c r="H48" s="43">
        <f t="shared" si="19"/>
        <v>114.58302864591612</v>
      </c>
    </row>
    <row r="49" spans="1:8" ht="137.25" customHeight="1" x14ac:dyDescent="0.3">
      <c r="A49" s="89" t="s">
        <v>62</v>
      </c>
      <c r="B49" s="90"/>
      <c r="C49" s="24">
        <v>84.9</v>
      </c>
      <c r="D49" s="32">
        <v>391.6</v>
      </c>
      <c r="E49" s="24">
        <v>110.8</v>
      </c>
      <c r="F49" s="24">
        <f t="shared" si="18"/>
        <v>28.294177732379978</v>
      </c>
      <c r="G49" s="24">
        <f>E49/E59*100</f>
        <v>7.5276955332502671E-2</v>
      </c>
      <c r="H49" s="43">
        <f t="shared" si="19"/>
        <v>130.50647820965841</v>
      </c>
    </row>
    <row r="50" spans="1:8" ht="99" customHeight="1" x14ac:dyDescent="0.3">
      <c r="A50" s="89" t="s">
        <v>63</v>
      </c>
      <c r="B50" s="90"/>
      <c r="C50" s="24">
        <v>3422.5</v>
      </c>
      <c r="D50" s="32">
        <v>9885.6</v>
      </c>
      <c r="E50" s="24">
        <v>9885.6</v>
      </c>
      <c r="F50" s="24">
        <f t="shared" si="18"/>
        <v>100</v>
      </c>
      <c r="G50" s="24">
        <f>E50/E59*100</f>
        <v>6.7162262602435767</v>
      </c>
      <c r="H50" s="43">
        <f>E50/C50*100</f>
        <v>288.84149013878744</v>
      </c>
    </row>
    <row r="51" spans="1:8" ht="73.5" customHeight="1" x14ac:dyDescent="0.3">
      <c r="A51" s="89" t="s">
        <v>33</v>
      </c>
      <c r="B51" s="90"/>
      <c r="C51" s="24">
        <v>309.2</v>
      </c>
      <c r="D51" s="32">
        <v>452.8</v>
      </c>
      <c r="E51" s="24">
        <v>339.6</v>
      </c>
      <c r="F51" s="24">
        <f t="shared" si="18"/>
        <v>75</v>
      </c>
      <c r="G51" s="24">
        <f>E51/E59*100</f>
        <v>0.23072250930431323</v>
      </c>
      <c r="H51" s="43">
        <f t="shared" si="19"/>
        <v>109.83182406209575</v>
      </c>
    </row>
    <row r="52" spans="1:8" ht="12.75" hidden="1" customHeight="1" x14ac:dyDescent="0.3">
      <c r="A52" s="97"/>
      <c r="B52" s="98"/>
      <c r="C52" s="24"/>
      <c r="D52" s="32"/>
      <c r="E52" s="24"/>
      <c r="F52" s="23" t="e">
        <v>#DIV/0!</v>
      </c>
      <c r="G52" s="23"/>
      <c r="H52" s="26" t="e">
        <v>#DIV/0!</v>
      </c>
    </row>
    <row r="53" spans="1:8" ht="93" customHeight="1" x14ac:dyDescent="0.3">
      <c r="A53" s="89" t="s">
        <v>71</v>
      </c>
      <c r="B53" s="90"/>
      <c r="C53" s="24">
        <v>0</v>
      </c>
      <c r="D53" s="32">
        <v>28.6</v>
      </c>
      <c r="E53" s="24">
        <v>28.6</v>
      </c>
      <c r="F53" s="24">
        <v>0</v>
      </c>
      <c r="G53" s="24">
        <f>E53/E59*100</f>
        <v>1.943069424647632E-2</v>
      </c>
      <c r="H53" s="43" t="e">
        <f>E53/C53*100</f>
        <v>#DIV/0!</v>
      </c>
    </row>
    <row r="54" spans="1:8" ht="79.5" customHeight="1" x14ac:dyDescent="0.3">
      <c r="A54" s="89" t="s">
        <v>60</v>
      </c>
      <c r="B54" s="90"/>
      <c r="C54" s="24">
        <v>73.8</v>
      </c>
      <c r="D54" s="32">
        <v>0</v>
      </c>
      <c r="E54" s="24">
        <v>0</v>
      </c>
      <c r="F54" s="24" t="e">
        <f t="shared" ref="F54" si="20">E54/D54*100</f>
        <v>#DIV/0!</v>
      </c>
      <c r="G54" s="24">
        <f>E54/E59*100</f>
        <v>0</v>
      </c>
      <c r="H54" s="43">
        <f t="shared" ref="H54" si="21">E54/C54*100</f>
        <v>0</v>
      </c>
    </row>
    <row r="55" spans="1:8" ht="5.25" customHeight="1" x14ac:dyDescent="0.3">
      <c r="A55" s="89" t="s">
        <v>75</v>
      </c>
      <c r="B55" s="90"/>
      <c r="C55" s="24">
        <v>0</v>
      </c>
      <c r="D55" s="32">
        <v>0</v>
      </c>
      <c r="E55" s="24">
        <v>0</v>
      </c>
      <c r="F55" s="24" t="e">
        <f>E55/D55*100</f>
        <v>#DIV/0!</v>
      </c>
      <c r="G55" s="24">
        <f>E55/E59*100</f>
        <v>0</v>
      </c>
      <c r="H55" s="43">
        <v>0</v>
      </c>
    </row>
    <row r="56" spans="1:8" ht="29.25" customHeight="1" x14ac:dyDescent="0.3">
      <c r="A56" s="72" t="s">
        <v>37</v>
      </c>
      <c r="B56" s="73"/>
      <c r="C56" s="23">
        <v>5324.7</v>
      </c>
      <c r="D56" s="18">
        <v>14958.2</v>
      </c>
      <c r="E56" s="23">
        <v>5097.3</v>
      </c>
      <c r="F56" s="23">
        <f>E56/D56*100</f>
        <v>34.076961131686964</v>
      </c>
      <c r="G56" s="23">
        <f>E56/E59*100</f>
        <v>3.4630796427469841</v>
      </c>
      <c r="H56" s="26">
        <f>E56/C56*100</f>
        <v>95.72933686404869</v>
      </c>
    </row>
    <row r="57" spans="1:8" ht="55.5" customHeight="1" x14ac:dyDescent="0.3">
      <c r="A57" s="105" t="s">
        <v>93</v>
      </c>
      <c r="B57" s="106"/>
      <c r="C57" s="102"/>
      <c r="D57" s="103">
        <v>13.4</v>
      </c>
      <c r="E57" s="102">
        <v>39.9</v>
      </c>
      <c r="F57" s="102">
        <f>E57/D57*100</f>
        <v>297.76119402985069</v>
      </c>
      <c r="G57" s="102"/>
      <c r="H57" s="104"/>
    </row>
    <row r="58" spans="1:8" ht="37.5" customHeight="1" thickBot="1" x14ac:dyDescent="0.35">
      <c r="A58" s="95" t="s">
        <v>92</v>
      </c>
      <c r="B58" s="96"/>
      <c r="C58" s="25">
        <v>-40.1</v>
      </c>
      <c r="D58" s="24">
        <v>0</v>
      </c>
      <c r="E58" s="25">
        <v>-24.9</v>
      </c>
      <c r="F58" s="25">
        <v>0</v>
      </c>
      <c r="G58" s="25">
        <f>E58/E59*100</f>
        <v>-1.6916933102701412E-2</v>
      </c>
      <c r="H58" s="47">
        <v>0</v>
      </c>
    </row>
    <row r="59" spans="1:8" ht="32.25" customHeight="1" thickBot="1" x14ac:dyDescent="0.35">
      <c r="A59" s="54" t="s">
        <v>6</v>
      </c>
      <c r="B59" s="55"/>
      <c r="C59" s="19">
        <v>123691.7</v>
      </c>
      <c r="D59" s="107">
        <f>D7+D31</f>
        <v>214485.90000000005</v>
      </c>
      <c r="E59" s="19">
        <f>E7+E31</f>
        <v>147189.79999999999</v>
      </c>
      <c r="F59" s="19">
        <f>E59/D59*100</f>
        <v>68.624464358729384</v>
      </c>
      <c r="G59" s="19">
        <v>100</v>
      </c>
      <c r="H59" s="48">
        <f>E59/C59*100</f>
        <v>118.99731348182618</v>
      </c>
    </row>
    <row r="60" spans="1:8" x14ac:dyDescent="0.25">
      <c r="A60" s="49"/>
      <c r="B60" s="49"/>
      <c r="C60" s="27"/>
      <c r="D60" s="27"/>
      <c r="E60" s="27"/>
      <c r="F60" s="27"/>
      <c r="G60" s="27"/>
      <c r="H60" s="27"/>
    </row>
    <row r="61" spans="1:8" ht="22.5" x14ac:dyDescent="0.3">
      <c r="A61" s="49"/>
      <c r="B61" s="49"/>
      <c r="C61" s="27"/>
      <c r="D61" s="33" t="s">
        <v>77</v>
      </c>
      <c r="E61" s="34">
        <f>E59</f>
        <v>147189.79999999999</v>
      </c>
      <c r="F61" s="35" t="s">
        <v>80</v>
      </c>
      <c r="G61" s="35" t="s">
        <v>83</v>
      </c>
      <c r="H61" s="36" t="s">
        <v>78</v>
      </c>
    </row>
    <row r="62" spans="1:8" x14ac:dyDescent="0.25">
      <c r="A62" s="49"/>
      <c r="B62" s="49"/>
      <c r="C62" s="27"/>
      <c r="D62" s="35" t="s">
        <v>78</v>
      </c>
      <c r="E62" s="34">
        <f>E7</f>
        <v>46646.9</v>
      </c>
      <c r="F62" s="34">
        <f>E8</f>
        <v>38011.1</v>
      </c>
      <c r="G62" s="34">
        <f>E18</f>
        <v>8635.7000000000007</v>
      </c>
      <c r="H62" s="37">
        <f>SUM(F62:G62)</f>
        <v>46646.8</v>
      </c>
    </row>
    <row r="63" spans="1:8" x14ac:dyDescent="0.25">
      <c r="A63" s="49"/>
      <c r="B63" s="49"/>
      <c r="C63" s="27"/>
      <c r="D63" s="35" t="s">
        <v>79</v>
      </c>
      <c r="E63" s="35">
        <f>E61-E62</f>
        <v>100542.9</v>
      </c>
      <c r="F63" s="35">
        <v>82.6</v>
      </c>
      <c r="G63" s="35">
        <v>17.399999999999999</v>
      </c>
      <c r="H63" s="36">
        <v>100</v>
      </c>
    </row>
    <row r="64" spans="1:8" x14ac:dyDescent="0.25">
      <c r="C64" s="28"/>
      <c r="D64" s="28"/>
      <c r="E64" s="28"/>
      <c r="F64" s="28"/>
      <c r="G64" s="28"/>
      <c r="H64" s="28"/>
    </row>
    <row r="65" spans="3:8" ht="22.5" x14ac:dyDescent="0.3">
      <c r="C65" s="28"/>
      <c r="D65" s="38" t="s">
        <v>77</v>
      </c>
      <c r="E65" s="39">
        <f>SUM(E62:E63)</f>
        <v>147189.79999999999</v>
      </c>
      <c r="F65" s="28"/>
      <c r="G65" s="28"/>
      <c r="H65" s="28"/>
    </row>
    <row r="66" spans="3:8" x14ac:dyDescent="0.25">
      <c r="D66" s="28"/>
      <c r="E66" s="28">
        <v>100</v>
      </c>
      <c r="F66" s="28">
        <v>25.5</v>
      </c>
      <c r="G66" s="28">
        <v>5.3</v>
      </c>
      <c r="H66" s="28">
        <v>30.8</v>
      </c>
    </row>
  </sheetData>
  <mergeCells count="63">
    <mergeCell ref="A55:B55"/>
    <mergeCell ref="A48:B48"/>
    <mergeCell ref="A50:B50"/>
    <mergeCell ref="A51:B51"/>
    <mergeCell ref="A52:B52"/>
    <mergeCell ref="A53:B53"/>
    <mergeCell ref="A54:B54"/>
    <mergeCell ref="A49:B49"/>
    <mergeCell ref="A62:B62"/>
    <mergeCell ref="A63:B63"/>
    <mergeCell ref="A56:B56"/>
    <mergeCell ref="A58:B58"/>
    <mergeCell ref="A59:B59"/>
    <mergeCell ref="A60:B60"/>
    <mergeCell ref="A61:B61"/>
    <mergeCell ref="A57:B57"/>
    <mergeCell ref="A37:B37"/>
    <mergeCell ref="A38:B38"/>
    <mergeCell ref="A40:B40"/>
    <mergeCell ref="A46:B46"/>
    <mergeCell ref="A47:B47"/>
    <mergeCell ref="A42:B42"/>
    <mergeCell ref="A43:B43"/>
    <mergeCell ref="A44:B44"/>
    <mergeCell ref="A45:B45"/>
    <mergeCell ref="A39:B39"/>
    <mergeCell ref="A41:B41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6:B16"/>
    <mergeCell ref="A17:B17"/>
    <mergeCell ref="A18:B18"/>
    <mergeCell ref="A19:B19"/>
    <mergeCell ref="A20:B20"/>
    <mergeCell ref="A15:B15"/>
    <mergeCell ref="A13:B13"/>
    <mergeCell ref="A14:B14"/>
    <mergeCell ref="A12:B12"/>
    <mergeCell ref="G1:H1"/>
    <mergeCell ref="A4:B5"/>
    <mergeCell ref="C4:C5"/>
    <mergeCell ref="D4:G4"/>
    <mergeCell ref="H4:H5"/>
    <mergeCell ref="A6:B6"/>
    <mergeCell ref="A7:B7"/>
    <mergeCell ref="A8:B8"/>
    <mergeCell ref="A9:B9"/>
    <mergeCell ref="A10:B10"/>
    <mergeCell ref="A11:B11"/>
  </mergeCells>
  <pageMargins left="0.70866141732283472" right="0.5118110236220472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РУБ.</vt:lpstr>
      <vt:lpstr>ТЫС.РУБ.</vt:lpstr>
      <vt:lpstr>РУБ.!Заголовки_для_печати</vt:lpstr>
      <vt:lpstr>ТЫС.РУБ.!Заголовки_для_печати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КСП</dc:creator>
  <cp:lastModifiedBy>КСП</cp:lastModifiedBy>
  <cp:lastPrinted>2021-11-11T13:40:10Z</cp:lastPrinted>
  <dcterms:created xsi:type="dcterms:W3CDTF">2014-10-27T05:25:51Z</dcterms:created>
  <dcterms:modified xsi:type="dcterms:W3CDTF">2022-10-13T13:18:28Z</dcterms:modified>
</cp:coreProperties>
</file>