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в бюджет" sheetId="4" r:id="rId1"/>
    <sheet name="Лист2" sheetId="2" r:id="rId2"/>
    <sheet name="Лист3" sheetId="3" r:id="rId3"/>
  </sheets>
  <definedNames>
    <definedName name="_xlnm.Print_Area" localSheetId="0">'в бюджет'!$A$1:$G$39</definedName>
  </definedNames>
  <calcPr calcId="152511"/>
</workbook>
</file>

<file path=xl/calcChain.xml><?xml version="1.0" encoding="utf-8"?>
<calcChain xmlns="http://schemas.openxmlformats.org/spreadsheetml/2006/main">
  <c r="D29" i="4" l="1"/>
  <c r="C32" i="4" l="1"/>
  <c r="F27" i="4"/>
  <c r="G27" i="4"/>
  <c r="E27" i="4"/>
  <c r="G21" i="4"/>
  <c r="F21" i="4"/>
  <c r="G13" i="4"/>
  <c r="F13" i="4"/>
  <c r="G15" i="4"/>
  <c r="F15" i="4"/>
  <c r="G14" i="4"/>
  <c r="F14" i="4"/>
  <c r="E13" i="4"/>
  <c r="D14" i="4"/>
  <c r="C39" i="4" l="1"/>
  <c r="C38" i="4"/>
  <c r="C37" i="4"/>
  <c r="C34" i="4"/>
  <c r="F34" i="4" s="1"/>
  <c r="C33" i="4"/>
  <c r="F33" i="4" s="1"/>
  <c r="F32" i="4"/>
  <c r="D27" i="4"/>
  <c r="F25" i="4"/>
  <c r="G25" i="4" s="1"/>
  <c r="E25" i="4"/>
  <c r="F24" i="4"/>
  <c r="G24" i="4" s="1"/>
  <c r="E23" i="4"/>
  <c r="F20" i="4"/>
  <c r="G20" i="4" s="1"/>
  <c r="F18" i="4"/>
  <c r="G18" i="4" s="1"/>
  <c r="F17" i="4"/>
  <c r="F11" i="4"/>
  <c r="G11" i="4" s="1"/>
  <c r="G17" i="4" l="1"/>
  <c r="E22" i="4"/>
  <c r="F23" i="4"/>
  <c r="E29" i="4" l="1"/>
  <c r="G23" i="4"/>
  <c r="F22" i="4"/>
  <c r="F29" i="4" l="1"/>
  <c r="G22" i="4"/>
  <c r="G29" i="4" s="1"/>
</calcChain>
</file>

<file path=xl/sharedStrings.xml><?xml version="1.0" encoding="utf-8"?>
<sst xmlns="http://schemas.openxmlformats.org/spreadsheetml/2006/main" count="40" uniqueCount="39">
  <si>
    <t xml:space="preserve"> КОСГУ </t>
  </si>
  <si>
    <t xml:space="preserve"> МБУК "Жирятинское КДО" </t>
  </si>
  <si>
    <t xml:space="preserve"> Итого по Жирятинскому СП  </t>
  </si>
  <si>
    <t xml:space="preserve"> ЦС 0142184260 </t>
  </si>
  <si>
    <t xml:space="preserve"> ВР </t>
  </si>
  <si>
    <t xml:space="preserve">Заработная плата </t>
  </si>
  <si>
    <t>прочие несоциальные выплаты персоналу в денежной форме выплаты (маршрутные листы + суточные)</t>
  </si>
  <si>
    <t>начисления на выплаты по оплате труда</t>
  </si>
  <si>
    <t>услуги связи</t>
  </si>
  <si>
    <t>транспортные услуги</t>
  </si>
  <si>
    <t>коммунальные услуги (водоснабж, ТКО)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</si>
  <si>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</si>
  <si>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 и услуги по содержанию имущества</t>
  </si>
  <si>
    <t>прочие работы, услуги</t>
  </si>
  <si>
    <t>основные средства</t>
  </si>
  <si>
    <t> оборотные запасы</t>
  </si>
  <si>
    <t> прочие материальные запасы</t>
  </si>
  <si>
    <t>коммунальные услуги (эл. энерг, газ, тепло)</t>
  </si>
  <si>
    <t>Налоги, пошлины и сборы (земельный налог и налог на имущество)</t>
  </si>
  <si>
    <t>Всего расходов</t>
  </si>
  <si>
    <t>итого</t>
  </si>
  <si>
    <t xml:space="preserve"> Итого на 2025  </t>
  </si>
  <si>
    <t xml:space="preserve"> Итого на 2026 год </t>
  </si>
  <si>
    <t xml:space="preserve">Итого на 2027 год </t>
  </si>
  <si>
    <t>газ</t>
  </si>
  <si>
    <t>тепло</t>
  </si>
  <si>
    <t>электроэнергия</t>
  </si>
  <si>
    <t>план на 01.09.24</t>
  </si>
  <si>
    <t>К порядку предоставления иных межбюджетных трансфертов  из бюджета Жирятинского сельского поселения в бюджет Жирятинского района на осуществление  полномочий по решению отдельных  вопросов местного значения поселения в сфере культуры</t>
  </si>
  <si>
    <t xml:space="preserve">Расходы, исчисленные исходя из ста процентов плановых расходов на осуществление полномочия по Жирятинскому сельскому поселению
</t>
  </si>
  <si>
    <t xml:space="preserve">Расчет норматива 
на осуществление полномочия по решению вопросов местного значения Жирятинского сельского поселения в сфере культуры - по созданию условий для организации досуга и обеспечению жителей поселения услугами организаций культуры  на 2025 год и на плановый период 2026 и 2027 годов (ПЕРВОНАЧАЛЬНЫЙ)
</t>
  </si>
  <si>
    <t>Плановые расходы по учреждениям клубного  типа Жирятинского сельского поселения, руб.</t>
  </si>
  <si>
    <t>год</t>
  </si>
  <si>
    <t>Численность населения в Жирятинском сельском поселении на 01.01.2024 год, чел.</t>
  </si>
  <si>
    <t>Сумма иных межбюджетных трансфертов бюджету Жирятинского муниципального района Брянской области, руб.</t>
  </si>
  <si>
    <t>Норматив на 1 человека, руб. (расчет)</t>
  </si>
  <si>
    <t xml:space="preserve">Норматив на 1 человека, руб. (округл) </t>
  </si>
  <si>
    <t>тко</t>
  </si>
  <si>
    <t>водоснабж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</si>
</sst>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7"/>
      <color rgb="FFFF0000"/>
      <name val="Arial"/>
      <family val="2"/>
      <charset val="204"/>
    </font>
    <font>
      <i/>
      <sz val="7"/>
      <color theme="1"/>
      <name val="Arial"/>
      <family val="2"/>
      <charset val="204"/>
    </font>
    <font>
      <sz val="7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4" fontId="0" fillId="0" borderId="0" xfId="0" applyNumberFormat="1"/>
    <xf numFmtId="4" fontId="7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9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center"/>
    </xf>
    <xf numFmtId="0" fontId="0" fillId="0" borderId="16" xfId="0" applyBorder="1"/>
    <xf numFmtId="4" fontId="0" fillId="0" borderId="16" xfId="0" applyNumberFormat="1" applyBorder="1"/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3" fillId="0" borderId="16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16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A20" zoomScaleNormal="100" zoomScaleSheetLayoutView="100" workbookViewId="0">
      <selection activeCell="J36" sqref="J36"/>
    </sheetView>
  </sheetViews>
  <sheetFormatPr defaultRowHeight="15" x14ac:dyDescent="0.25"/>
  <cols>
    <col min="3" max="3" width="23.85546875" customWidth="1"/>
    <col min="4" max="4" width="10.85546875" customWidth="1"/>
    <col min="5" max="5" width="13.28515625" customWidth="1"/>
    <col min="6" max="6" width="14" customWidth="1"/>
    <col min="7" max="7" width="15" customWidth="1"/>
  </cols>
  <sheetData>
    <row r="1" spans="1:7" ht="68.25" customHeight="1" x14ac:dyDescent="0.25">
      <c r="E1" s="39" t="s">
        <v>28</v>
      </c>
      <c r="F1" s="39"/>
      <c r="G1" s="39"/>
    </row>
    <row r="2" spans="1:7" ht="66.75" customHeight="1" x14ac:dyDescent="0.25">
      <c r="A2" s="40" t="s">
        <v>30</v>
      </c>
      <c r="B2" s="40"/>
      <c r="C2" s="40"/>
      <c r="D2" s="40"/>
      <c r="E2" s="40"/>
      <c r="F2" s="40"/>
      <c r="G2" s="40"/>
    </row>
    <row r="3" spans="1:7" ht="27.75" customHeight="1" x14ac:dyDescent="0.25">
      <c r="A3" s="41" t="s">
        <v>29</v>
      </c>
      <c r="B3" s="41"/>
      <c r="C3" s="41"/>
      <c r="D3" s="41"/>
      <c r="E3" s="41"/>
      <c r="F3" s="41"/>
      <c r="G3" s="41"/>
    </row>
    <row r="4" spans="1:7" ht="15.75" thickBot="1" x14ac:dyDescent="0.3">
      <c r="G4" s="26"/>
    </row>
    <row r="5" spans="1:7" x14ac:dyDescent="0.25">
      <c r="A5" s="42" t="s">
        <v>4</v>
      </c>
      <c r="B5" s="36" t="s">
        <v>0</v>
      </c>
      <c r="C5" s="48" t="s">
        <v>1</v>
      </c>
      <c r="D5" s="18"/>
      <c r="E5" s="51" t="s">
        <v>2</v>
      </c>
      <c r="F5" s="52"/>
      <c r="G5" s="53"/>
    </row>
    <row r="6" spans="1:7" ht="18.75" thickBot="1" x14ac:dyDescent="0.3">
      <c r="A6" s="43"/>
      <c r="B6" s="37"/>
      <c r="C6" s="49"/>
      <c r="D6" s="25" t="s">
        <v>27</v>
      </c>
      <c r="E6" s="54" t="s">
        <v>3</v>
      </c>
      <c r="F6" s="55"/>
      <c r="G6" s="56"/>
    </row>
    <row r="7" spans="1:7" ht="15.75" thickBot="1" x14ac:dyDescent="0.3">
      <c r="A7" s="44"/>
      <c r="B7" s="47"/>
      <c r="C7" s="50"/>
      <c r="D7" s="19"/>
      <c r="E7" s="2" t="s">
        <v>21</v>
      </c>
      <c r="F7" s="3" t="s">
        <v>22</v>
      </c>
      <c r="G7" s="3" t="s">
        <v>23</v>
      </c>
    </row>
    <row r="8" spans="1:7" ht="15.75" thickBot="1" x14ac:dyDescent="0.3">
      <c r="A8" s="4">
        <v>111</v>
      </c>
      <c r="B8" s="5">
        <v>211</v>
      </c>
      <c r="C8" s="6" t="s">
        <v>5</v>
      </c>
      <c r="D8" s="6"/>
      <c r="E8" s="7"/>
      <c r="F8" s="8"/>
      <c r="G8" s="8"/>
    </row>
    <row r="9" spans="1:7" ht="39.75" thickBot="1" x14ac:dyDescent="0.3">
      <c r="A9" s="23">
        <v>112</v>
      </c>
      <c r="B9" s="5">
        <v>226</v>
      </c>
      <c r="C9" s="6" t="s">
        <v>6</v>
      </c>
      <c r="D9" s="6"/>
      <c r="E9" s="10"/>
      <c r="F9" s="10"/>
      <c r="G9" s="10"/>
    </row>
    <row r="10" spans="1:7" ht="20.25" thickBot="1" x14ac:dyDescent="0.3">
      <c r="A10" s="23">
        <v>119</v>
      </c>
      <c r="B10" s="5">
        <v>213</v>
      </c>
      <c r="C10" s="6" t="s">
        <v>7</v>
      </c>
      <c r="D10" s="6"/>
      <c r="E10" s="8"/>
      <c r="F10" s="8"/>
      <c r="G10" s="8"/>
    </row>
    <row r="11" spans="1:7" ht="15.75" thickBot="1" x14ac:dyDescent="0.3">
      <c r="A11" s="45">
        <v>244</v>
      </c>
      <c r="B11" s="5">
        <v>221</v>
      </c>
      <c r="C11" s="6" t="s">
        <v>8</v>
      </c>
      <c r="D11" s="6">
        <v>46900</v>
      </c>
      <c r="E11" s="11">
        <v>53792</v>
      </c>
      <c r="F11" s="11">
        <f>E11*1.04</f>
        <v>55943.68</v>
      </c>
      <c r="G11" s="11">
        <f>F11*1.04</f>
        <v>58181.427200000006</v>
      </c>
    </row>
    <row r="12" spans="1:7" ht="15.75" thickBot="1" x14ac:dyDescent="0.3">
      <c r="A12" s="34"/>
      <c r="B12" s="5">
        <v>222</v>
      </c>
      <c r="C12" s="6" t="s">
        <v>9</v>
      </c>
      <c r="D12" s="6"/>
      <c r="E12" s="8"/>
      <c r="F12" s="8"/>
      <c r="G12" s="8"/>
    </row>
    <row r="13" spans="1:7" ht="20.25" thickBot="1" x14ac:dyDescent="0.3">
      <c r="A13" s="34"/>
      <c r="B13" s="5">
        <v>223</v>
      </c>
      <c r="C13" s="6" t="s">
        <v>10</v>
      </c>
      <c r="D13" s="6">
        <v>21884</v>
      </c>
      <c r="E13" s="24">
        <f>E14+E15</f>
        <v>36866</v>
      </c>
      <c r="F13" s="24">
        <f>F14+F15</f>
        <v>38340.639999999999</v>
      </c>
      <c r="G13" s="24">
        <f>G14+G15</f>
        <v>39874.265599999999</v>
      </c>
    </row>
    <row r="14" spans="1:7" ht="15.75" thickBot="1" x14ac:dyDescent="0.3">
      <c r="A14" s="34"/>
      <c r="B14" s="5"/>
      <c r="C14" s="20" t="s">
        <v>37</v>
      </c>
      <c r="D14" s="20">
        <f>D13-D15</f>
        <v>21884</v>
      </c>
      <c r="E14" s="31">
        <v>34641</v>
      </c>
      <c r="F14" s="31">
        <f>E14*1.04</f>
        <v>36026.639999999999</v>
      </c>
      <c r="G14" s="31">
        <f>F14*1.04</f>
        <v>37467.705600000001</v>
      </c>
    </row>
    <row r="15" spans="1:7" ht="15.75" thickBot="1" x14ac:dyDescent="0.3">
      <c r="A15" s="34"/>
      <c r="B15" s="5"/>
      <c r="C15" s="20" t="s">
        <v>38</v>
      </c>
      <c r="D15" s="20"/>
      <c r="E15" s="31">
        <v>2225</v>
      </c>
      <c r="F15" s="31">
        <f>E15*1.04</f>
        <v>2314</v>
      </c>
      <c r="G15" s="31">
        <f>F15*1.04</f>
        <v>2406.56</v>
      </c>
    </row>
    <row r="16" spans="1:7" ht="39.75" thickBot="1" x14ac:dyDescent="0.3">
      <c r="A16" s="34"/>
      <c r="B16" s="5">
        <v>224</v>
      </c>
      <c r="C16" s="6" t="s">
        <v>11</v>
      </c>
      <c r="D16" s="6"/>
      <c r="E16" s="11">
        <v>0</v>
      </c>
      <c r="F16" s="11">
        <v>0</v>
      </c>
      <c r="G16" s="11">
        <v>0</v>
      </c>
    </row>
    <row r="17" spans="1:7" ht="20.25" thickBot="1" x14ac:dyDescent="0.3">
      <c r="A17" s="34"/>
      <c r="B17" s="5">
        <v>225</v>
      </c>
      <c r="C17" s="6" t="s">
        <v>12</v>
      </c>
      <c r="D17" s="6">
        <v>474780</v>
      </c>
      <c r="E17" s="11">
        <v>586910</v>
      </c>
      <c r="F17" s="11">
        <f>E17</f>
        <v>586910</v>
      </c>
      <c r="G17" s="11">
        <f>F17</f>
        <v>586910</v>
      </c>
    </row>
    <row r="18" spans="1:7" ht="15.75" thickBot="1" x14ac:dyDescent="0.3">
      <c r="A18" s="34"/>
      <c r="B18" s="5">
        <v>226</v>
      </c>
      <c r="C18" s="6" t="s">
        <v>13</v>
      </c>
      <c r="D18" s="6">
        <v>31560</v>
      </c>
      <c r="E18" s="11">
        <v>62000</v>
      </c>
      <c r="F18" s="11">
        <f>E18</f>
        <v>62000</v>
      </c>
      <c r="G18" s="11">
        <f>F18</f>
        <v>62000</v>
      </c>
    </row>
    <row r="19" spans="1:7" ht="15.75" thickBot="1" x14ac:dyDescent="0.3">
      <c r="A19" s="34"/>
      <c r="B19" s="5">
        <v>310</v>
      </c>
      <c r="C19" s="6" t="s">
        <v>14</v>
      </c>
      <c r="D19" s="6"/>
      <c r="E19" s="8"/>
      <c r="F19" s="8"/>
      <c r="G19" s="8"/>
    </row>
    <row r="20" spans="1:7" ht="15.75" thickBot="1" x14ac:dyDescent="0.3">
      <c r="A20" s="34"/>
      <c r="B20" s="5">
        <v>346</v>
      </c>
      <c r="C20" s="6" t="s">
        <v>15</v>
      </c>
      <c r="D20" s="6">
        <v>47550</v>
      </c>
      <c r="E20" s="11">
        <v>97023</v>
      </c>
      <c r="F20" s="11">
        <f>E20</f>
        <v>97023</v>
      </c>
      <c r="G20" s="11">
        <f>F20</f>
        <v>97023</v>
      </c>
    </row>
    <row r="21" spans="1:7" ht="15.75" thickBot="1" x14ac:dyDescent="0.3">
      <c r="A21" s="46"/>
      <c r="B21" s="5">
        <v>349</v>
      </c>
      <c r="C21" s="6" t="s">
        <v>16</v>
      </c>
      <c r="D21" s="6"/>
      <c r="E21" s="32">
        <v>19800</v>
      </c>
      <c r="F21" s="32">
        <f>E21</f>
        <v>19800</v>
      </c>
      <c r="G21" s="32">
        <f>F21</f>
        <v>19800</v>
      </c>
    </row>
    <row r="22" spans="1:7" ht="20.25" thickBot="1" x14ac:dyDescent="0.3">
      <c r="A22" s="33">
        <v>247</v>
      </c>
      <c r="B22" s="5">
        <v>223</v>
      </c>
      <c r="C22" s="6" t="s">
        <v>17</v>
      </c>
      <c r="D22" s="6">
        <v>994060</v>
      </c>
      <c r="E22" s="5">
        <f>E23+E24+E25</f>
        <v>1070519.862</v>
      </c>
      <c r="F22" s="11">
        <f>F23+F24+F25</f>
        <v>1114151.12188</v>
      </c>
      <c r="G22" s="11">
        <f>G23+G24+G25</f>
        <v>1158717.1667552001</v>
      </c>
    </row>
    <row r="23" spans="1:7" ht="15.75" thickBot="1" x14ac:dyDescent="0.3">
      <c r="A23" s="34"/>
      <c r="B23" s="36"/>
      <c r="C23" s="20" t="s">
        <v>24</v>
      </c>
      <c r="D23" s="20">
        <v>114321</v>
      </c>
      <c r="E23" s="21">
        <f>D23*1.082</f>
        <v>123695.32200000001</v>
      </c>
      <c r="F23" s="22">
        <f>E23*1.04</f>
        <v>128643.13488000003</v>
      </c>
      <c r="G23" s="22">
        <f>F23*1.04</f>
        <v>133788.86027520004</v>
      </c>
    </row>
    <row r="24" spans="1:7" ht="15.75" thickBot="1" x14ac:dyDescent="0.3">
      <c r="A24" s="34"/>
      <c r="B24" s="37"/>
      <c r="C24" s="20" t="s">
        <v>25</v>
      </c>
      <c r="D24" s="20">
        <v>803280</v>
      </c>
      <c r="E24" s="21">
        <v>865778</v>
      </c>
      <c r="F24" s="22">
        <f>E24*1.04</f>
        <v>900409.12</v>
      </c>
      <c r="G24" s="22">
        <f>F24*1.04</f>
        <v>936425.48479999998</v>
      </c>
    </row>
    <row r="25" spans="1:7" ht="15.75" thickBot="1" x14ac:dyDescent="0.3">
      <c r="A25" s="35"/>
      <c r="B25" s="38"/>
      <c r="C25" s="20" t="s">
        <v>26</v>
      </c>
      <c r="D25" s="20">
        <v>76459</v>
      </c>
      <c r="E25" s="21">
        <f>D25*1.06</f>
        <v>81046.540000000008</v>
      </c>
      <c r="F25" s="22">
        <f>E25*1.05</f>
        <v>85098.867000000013</v>
      </c>
      <c r="G25" s="22">
        <f>F25*1.04</f>
        <v>88502.821680000023</v>
      </c>
    </row>
    <row r="26" spans="1:7" ht="30" thickBot="1" x14ac:dyDescent="0.3">
      <c r="A26" s="12">
        <v>851</v>
      </c>
      <c r="B26" s="5">
        <v>291</v>
      </c>
      <c r="C26" s="6" t="s">
        <v>18</v>
      </c>
      <c r="D26" s="6">
        <v>152803</v>
      </c>
      <c r="E26" s="11">
        <v>134582</v>
      </c>
      <c r="F26" s="11">
        <v>130195</v>
      </c>
      <c r="G26" s="11">
        <v>125808</v>
      </c>
    </row>
    <row r="27" spans="1:7" ht="15.75" thickBot="1" x14ac:dyDescent="0.3">
      <c r="A27" s="12"/>
      <c r="B27" s="5"/>
      <c r="C27" s="6" t="s">
        <v>20</v>
      </c>
      <c r="D27" s="17">
        <f>SUM(D9:D26)-D23-D24-D25</f>
        <v>1791421</v>
      </c>
      <c r="E27" s="17">
        <f>SUM(E9:E26)-E23-E24-E25-E14-E15</f>
        <v>2061492.8619999997</v>
      </c>
      <c r="F27" s="17">
        <f t="shared" ref="F27:G27" si="0">SUM(F9:F26)-F23-F24-F25-F14-F15</f>
        <v>2104363.4418799998</v>
      </c>
      <c r="G27" s="17">
        <f t="shared" si="0"/>
        <v>2148313.8595552002</v>
      </c>
    </row>
    <row r="28" spans="1:7" ht="15.75" thickBot="1" x14ac:dyDescent="0.3">
      <c r="A28" s="1"/>
      <c r="B28" s="13"/>
      <c r="C28" s="14" t="s">
        <v>19</v>
      </c>
      <c r="D28" s="14">
        <v>1769537</v>
      </c>
      <c r="E28" s="15">
        <v>2061493</v>
      </c>
      <c r="F28" s="15">
        <v>2104363</v>
      </c>
      <c r="G28" s="15">
        <v>2148314</v>
      </c>
    </row>
    <row r="29" spans="1:7" x14ac:dyDescent="0.25">
      <c r="A29" s="16"/>
      <c r="D29" s="9">
        <f>D27-D28</f>
        <v>21884</v>
      </c>
      <c r="E29" s="9">
        <f>E27-E28</f>
        <v>-0.1380000002682209</v>
      </c>
      <c r="F29" s="9">
        <f t="shared" ref="F29:G29" si="1">F27-F28</f>
        <v>0.44187999982386827</v>
      </c>
      <c r="G29" s="9">
        <f t="shared" si="1"/>
        <v>-0.14044479979202151</v>
      </c>
    </row>
    <row r="31" spans="1:7" ht="51" x14ac:dyDescent="0.25">
      <c r="B31" s="29" t="s">
        <v>32</v>
      </c>
      <c r="C31" s="30" t="s">
        <v>31</v>
      </c>
      <c r="D31" s="60" t="s">
        <v>33</v>
      </c>
      <c r="E31" s="60"/>
      <c r="F31" s="30" t="s">
        <v>35</v>
      </c>
      <c r="G31" s="30" t="s">
        <v>36</v>
      </c>
    </row>
    <row r="32" spans="1:7" x14ac:dyDescent="0.25">
      <c r="B32" s="27">
        <v>2025</v>
      </c>
      <c r="C32" s="28">
        <f>E28</f>
        <v>2061493</v>
      </c>
      <c r="D32" s="61">
        <v>4097</v>
      </c>
      <c r="E32" s="62"/>
      <c r="F32" s="27">
        <f>C32/D32</f>
        <v>503.17134488650231</v>
      </c>
      <c r="G32" s="27">
        <v>503.17</v>
      </c>
    </row>
    <row r="33" spans="2:7" x14ac:dyDescent="0.25">
      <c r="B33" s="27">
        <v>2026</v>
      </c>
      <c r="C33" s="28">
        <f>F28</f>
        <v>2104363</v>
      </c>
      <c r="D33" s="61">
        <v>4097</v>
      </c>
      <c r="E33" s="62"/>
      <c r="F33" s="27">
        <f t="shared" ref="F33:F34" si="2">C33/D33</f>
        <v>513.63509885281917</v>
      </c>
      <c r="G33" s="27">
        <v>513.64</v>
      </c>
    </row>
    <row r="34" spans="2:7" x14ac:dyDescent="0.25">
      <c r="B34" s="27">
        <v>2027</v>
      </c>
      <c r="C34" s="28">
        <f>G28</f>
        <v>2148314</v>
      </c>
      <c r="D34" s="61">
        <v>4097</v>
      </c>
      <c r="E34" s="62"/>
      <c r="F34" s="27">
        <f t="shared" si="2"/>
        <v>524.36270441786678</v>
      </c>
      <c r="G34" s="27">
        <v>524.36</v>
      </c>
    </row>
    <row r="36" spans="2:7" ht="30.75" customHeight="1" x14ac:dyDescent="0.25">
      <c r="B36" s="29" t="s">
        <v>32</v>
      </c>
      <c r="C36" s="63" t="s">
        <v>34</v>
      </c>
      <c r="D36" s="63"/>
      <c r="E36" s="63"/>
      <c r="F36" s="63"/>
    </row>
    <row r="37" spans="2:7" x14ac:dyDescent="0.25">
      <c r="B37" s="27">
        <v>2025</v>
      </c>
      <c r="C37" s="57">
        <f>G32*D32</f>
        <v>2061487.49</v>
      </c>
      <c r="D37" s="58"/>
      <c r="E37" s="58"/>
      <c r="F37" s="59"/>
    </row>
    <row r="38" spans="2:7" x14ac:dyDescent="0.25">
      <c r="B38" s="27">
        <v>2026</v>
      </c>
      <c r="C38" s="57">
        <f>D33*G33</f>
        <v>2104383.08</v>
      </c>
      <c r="D38" s="58"/>
      <c r="E38" s="58"/>
      <c r="F38" s="59"/>
    </row>
    <row r="39" spans="2:7" x14ac:dyDescent="0.25">
      <c r="B39" s="27">
        <v>2027</v>
      </c>
      <c r="C39" s="57">
        <f>D34*G34</f>
        <v>2148302.92</v>
      </c>
      <c r="D39" s="58"/>
      <c r="E39" s="58"/>
      <c r="F39" s="59"/>
    </row>
  </sheetData>
  <mergeCells count="19">
    <mergeCell ref="D33:E33"/>
    <mergeCell ref="E1:G1"/>
    <mergeCell ref="A2:G2"/>
    <mergeCell ref="A3:G3"/>
    <mergeCell ref="A5:A7"/>
    <mergeCell ref="B5:B7"/>
    <mergeCell ref="C5:C7"/>
    <mergeCell ref="E5:G5"/>
    <mergeCell ref="E6:G6"/>
    <mergeCell ref="A11:A21"/>
    <mergeCell ref="A22:A25"/>
    <mergeCell ref="B23:B25"/>
    <mergeCell ref="D31:E31"/>
    <mergeCell ref="D32:E32"/>
    <mergeCell ref="D34:E34"/>
    <mergeCell ref="C36:F36"/>
    <mergeCell ref="C37:F37"/>
    <mergeCell ref="C38:F38"/>
    <mergeCell ref="C39:F39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 бюджет</vt:lpstr>
      <vt:lpstr>Лист2</vt:lpstr>
      <vt:lpstr>Лист3</vt:lpstr>
      <vt:lpstr>'в бюджет'!Область_печати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2024-11-13T12:43:37Z</dcterms:modified>
</cp:coreProperties>
</file>